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ssegnazioni" sheetId="2" state="visible" r:id="rId2"/>
    <sheet xmlns:r="http://schemas.openxmlformats.org/officeDocument/2006/relationships" name="Camere" sheetId="3" state="visible" r:id="rId3"/>
    <sheet xmlns:r="http://schemas.openxmlformats.org/officeDocument/2006/relationships" name="Parametri" sheetId="4" state="visible" r:id="rId4"/>
  </sheets>
  <definedNames>
    <definedName name="_xlnm._FilterDatabase" localSheetId="1" hidden="1">'Assegnazioni'!$A$4:$O$124</definedName>
    <definedName name="_xlnm._FilterDatabase" localSheetId="2" hidden="1">'Camere'!$A$4:$H$104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€-it-IT] #,##0.00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3D3034"/>
      <sz val="10"/>
    </font>
    <font>
      <name val="Aptos"/>
      <b val="1"/>
      <color rgb="003D3034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  <fill>
      <patternFill patternType="solid">
        <fgColor rgb="009A6B3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  <border>
      <left/>
      <right/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166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0" fillId="0" borderId="4" pivotButton="0" quotePrefix="0" xfId="0"/>
    <xf numFmtId="164" fontId="2" fillId="5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0" fillId="0" borderId="5" pivotButton="0" quotePrefix="0" xfId="0"/>
    <xf numFmtId="166" fontId="2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B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5" customWidth="1" min="1" max="1"/>
    <col width="23" customWidth="1" min="2" max="2"/>
  </cols>
  <sheetData>
    <row r="1" ht="28" customHeight="1">
      <c r="A1" s="1" t="inlineStr">
        <is>
          <t>Riepilogo assegnazione camere</t>
        </is>
      </c>
      <c r="B1" s="25" t="n"/>
    </row>
    <row r="2"/>
    <row r="3" ht="31" customHeight="1">
      <c r="A3" s="3" t="inlineStr">
        <is>
          <t>Indicatore</t>
        </is>
      </c>
      <c r="B3" s="3" t="inlineStr">
        <is>
          <t>Valore</t>
        </is>
      </c>
    </row>
    <row r="4" ht="25" customHeight="1">
      <c r="A4" s="4" t="inlineStr">
        <is>
          <t>Assegnazioni compilate</t>
        </is>
      </c>
      <c r="B4" s="5">
        <f>COUNTIF(Assegnazioni!$B$5:$B$124,"&lt;&gt;")</f>
        <v/>
      </c>
    </row>
    <row r="5" ht="25" customHeight="1">
      <c r="A5" s="6" t="inlineStr">
        <is>
          <t>Persone confermate</t>
        </is>
      </c>
      <c r="B5" s="7">
        <f>SUMIFS(Assegnazioni!$H$5:$H$124,Assegnazioni!$C$5:$C$124,"Sì",Assegnazioni!$M$5:$M$124,"&lt;&gt;Annullato")</f>
        <v/>
      </c>
    </row>
    <row r="6" ht="25" customHeight="1">
      <c r="A6" s="4" t="inlineStr">
        <is>
          <t>Persone in attesa</t>
        </is>
      </c>
      <c r="B6" s="5">
        <f>SUMIFS(Assegnazioni!$H$5:$H$124,Assegnazioni!$C$5:$C$124,"In attesa",Assegnazioni!$M$5:$M$124,"&lt;&gt;Annullato")</f>
        <v/>
      </c>
    </row>
    <row r="7" ht="25" customHeight="1">
      <c r="A7" s="6" t="inlineStr">
        <is>
          <t>Assegnazioni senza avvisi</t>
        </is>
      </c>
      <c r="B7" s="7">
        <f>COUNTIF(Assegnazioni!$O$5:$O$124,"OK")</f>
        <v/>
      </c>
    </row>
    <row r="8" ht="25" customHeight="1">
      <c r="A8" s="4" t="inlineStr">
        <is>
          <t>Avvisi da controllare</t>
        </is>
      </c>
      <c r="B8" s="5">
        <f>COUNTIF(Assegnazioni!$O$5:$O$124,"Da completare")+COUNTIF(Assegnazioni!$O$5:$O$124,"Controllare date")+COUNTIF(Assegnazioni!$O$5:$O$124,"Camera non trovata")+COUNTIF(Assegnazioni!$O$5:$O$124,"Camera da verificare")+COUNTIF(Assegnazioni!$O$5:$O$124,"Capienza superata")+COUNTIF(Assegnazioni!$O$5:$O$124,"Sovrapposizione")</f>
        <v/>
      </c>
    </row>
    <row r="9" ht="25" customHeight="1">
      <c r="A9" s="6" t="inlineStr">
        <is>
          <t>Notti confermate</t>
        </is>
      </c>
      <c r="B9" s="7">
        <f>SUMIFS(Assegnazioni!$I$5:$I$124,Assegnazioni!$C$5:$C$124,"Sì",Assegnazioni!$M$5:$M$124,"&lt;&gt;Annullato")</f>
        <v/>
      </c>
    </row>
    <row r="10" ht="25" customHeight="1">
      <c r="A10" s="4" t="inlineStr">
        <is>
          <t>Importo stimato confermato</t>
        </is>
      </c>
      <c r="B10" s="26">
        <f>SUMIFS(Assegnazioni!$K$5:$K$124,Assegnazioni!$C$5:$C$124,"Sì",Assegnazioni!$M$5:$M$124,"&lt;&gt;Annullato")</f>
        <v/>
      </c>
    </row>
    <row r="11" ht="25" customHeight="1">
      <c r="A11" s="6" t="inlineStr">
        <is>
          <t>Rapporto persone confermate/capienza disponibile</t>
        </is>
      </c>
      <c r="B11" s="27">
        <f>IFERROR(B5/SUMIF(Camere!$F$5:$F$104,"Disponibile",Camere!$D$5:$D$104),"")</f>
        <v/>
      </c>
    </row>
    <row r="12" ht="25" customHeight="1">
      <c r="A12" s="4" t="inlineStr">
        <is>
          <t>Camere registrate</t>
        </is>
      </c>
      <c r="B12" s="5">
        <f>COUNTIF(Camere!$A$5:$A$104,"&lt;&gt;")</f>
        <v/>
      </c>
    </row>
    <row r="13" ht="25" customHeight="1">
      <c r="A13" s="6" t="inlineStr">
        <is>
          <t>Camere da verificare o non disponibili</t>
        </is>
      </c>
      <c r="B13" s="7">
        <f>COUNTIF(Camere!$F$5:$F$104,"Da verificare")+COUNTIF(Camere!$F$5:$F$104,"Non disponibile")</f>
        <v/>
      </c>
    </row>
  </sheetData>
  <mergeCells count="1">
    <mergeCell ref="A1:B1"/>
  </mergeCells>
  <conditionalFormatting sqref="B8">
    <cfRule type="expression" priority="1" dxfId="0">
      <formula>$B$8&gt;0</formula>
    </cfRule>
  </conditionalFormatting>
  <conditionalFormatting sqref="B7">
    <cfRule type="expression" priority="2" dxfId="1">
      <formula>$B$7&gt;0</formula>
    </cfRule>
  </conditionalFormatting>
  <conditionalFormatting sqref="B11">
    <cfRule type="expression" priority="3" dxfId="0">
      <formula>$B$11&gt;1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5B2038"/>
    <outlinePr summaryBelow="1" summaryRight="1"/>
    <pageSetUpPr/>
  </sheetPr>
  <dimension ref="A1:O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4" customWidth="1" min="3" max="3"/>
    <col width="16" customWidth="1" min="4" max="4"/>
    <col width="29" customWidth="1" min="5" max="5"/>
    <col width="13" customWidth="1" min="6" max="6"/>
    <col width="13" customWidth="1" min="7" max="7"/>
    <col width="10" customWidth="1" min="8" max="8"/>
    <col width="9" customWidth="1" min="9" max="9"/>
    <col width="27" customWidth="1" min="10" max="10"/>
    <col width="21" customWidth="1" min="11" max="11"/>
    <col width="27" customWidth="1" min="12" max="12"/>
    <col width="18" customWidth="1" min="13" max="13"/>
    <col width="35" customWidth="1" min="14" max="14"/>
    <col width="23" customWidth="1" min="15" max="15"/>
  </cols>
  <sheetData>
    <row r="1" ht="28" customHeight="1">
      <c r="A1" s="1" t="inlineStr">
        <is>
          <t>Assegnazione camere invitati matrimonio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5" t="n"/>
    </row>
    <row r="2"/>
    <row r="3"/>
    <row r="4" ht="31" customHeight="1">
      <c r="A4" s="3" t="inlineStr">
        <is>
          <t>ID</t>
        </is>
      </c>
      <c r="B4" s="3" t="inlineStr">
        <is>
          <t>Invitato o gruppo fittizio</t>
        </is>
      </c>
      <c r="C4" s="3" t="inlineStr">
        <is>
          <t>Conferma</t>
        </is>
      </c>
      <c r="D4" s="3" t="inlineStr">
        <is>
          <t>Codice camera</t>
        </is>
      </c>
      <c r="E4" s="3" t="inlineStr">
        <is>
          <t>Struttura fittizia</t>
        </is>
      </c>
      <c r="F4" s="3" t="inlineStr">
        <is>
          <t>Arrivo</t>
        </is>
      </c>
      <c r="G4" s="3" t="inlineStr">
        <is>
          <t>Partenza</t>
        </is>
      </c>
      <c r="H4" s="3" t="inlineStr">
        <is>
          <t>Persone</t>
        </is>
      </c>
      <c r="I4" s="3" t="inlineStr">
        <is>
          <t>Notti</t>
        </is>
      </c>
      <c r="J4" s="3" t="inlineStr">
        <is>
          <t>Tariffa indicativa/notte (€)</t>
        </is>
      </c>
      <c r="K4" s="3" t="inlineStr">
        <is>
          <t>Importo stimato (€)</t>
        </is>
      </c>
      <c r="L4" s="3" t="inlineStr">
        <is>
          <t>Responsabile fittizio</t>
        </is>
      </c>
      <c r="M4" s="3" t="inlineStr">
        <is>
          <t>Stato attività</t>
        </is>
      </c>
      <c r="N4" s="3" t="inlineStr">
        <is>
          <t>Richieste speciali</t>
        </is>
      </c>
      <c r="O4" s="3" t="inlineStr">
        <is>
          <t>Controllo</t>
        </is>
      </c>
    </row>
    <row r="5" ht="27" customHeight="1">
      <c r="A5" s="10" t="inlineStr">
        <is>
          <t>ASG-001</t>
        </is>
      </c>
      <c r="B5" s="11" t="inlineStr">
        <is>
          <t>Gruppo fittizio Aurora</t>
        </is>
      </c>
      <c r="C5" s="10" t="inlineStr">
        <is>
          <t>Sì</t>
        </is>
      </c>
      <c r="D5" s="10" t="inlineStr">
        <is>
          <t>CG-101</t>
        </is>
      </c>
      <c r="E5" s="12">
        <f>IF($B5="","",IFERROR(VLOOKUP($D5,Camere!$A$5:$G$104,2,FALSE),"Camera non trovata"))</f>
        <v/>
      </c>
      <c r="F5" s="29" t="n">
        <v>46556</v>
      </c>
      <c r="G5" s="29" t="n">
        <v>46559</v>
      </c>
      <c r="H5" s="14" t="n">
        <v>2</v>
      </c>
      <c r="I5" s="15">
        <f>IF(OR($B5="",$F5="",$G5=""),"",IFERROR(IF($G5&gt;$F5,$G5-$F5,""),""))</f>
        <v/>
      </c>
      <c r="J5" s="30">
        <f>IF(OR($B5="",$D5=""),"",IFERROR(VLOOKUP($D5,Camere!$A$5:$G$104,5,FALSE),""))</f>
        <v/>
      </c>
      <c r="K5" s="30">
        <f>IF(OR($B5="",$I5="",$J5=""),"",IFERROR($I5*$J5,""))</f>
        <v/>
      </c>
      <c r="L5" s="11" t="inlineStr">
        <is>
          <t>Referente fittizio Alba</t>
        </is>
      </c>
      <c r="M5" s="10" t="inlineStr">
        <is>
          <t>Confermato</t>
        </is>
      </c>
      <c r="N5" s="11" t="inlineStr">
        <is>
          <t>Culla da verificare</t>
        </is>
      </c>
      <c r="O5" s="12">
        <f>IF($B5="","",IF(OR($C5="No",$M5="Annullato"),"Non assegnare",IF(OR($C5="",$D5="",$F5="",$G5="",$H5="",$L5="",$M5=""),"Da completare",IF($G5&lt;=$F5,"Controllare date",IF(IFERROR(VLOOKUP($D5,Camere!$A$5:$G$104,1,FALSE),"")="","Camera non trovata",IF(IFERROR(VLOOKUP($D5,Camere!$A$5:$G$104,6,FALSE),"")&lt;&gt;"Disponibile","Camera da verificare",IF($H5&gt;IFERROR(VLOOKUP($D5,Camere!$A$5:$G$104,4,FALSE),0),"Capienza superata",IF(COUNTIFS($D$5:$D$124,$D5,$F$5:$F$124,"&lt;"&amp;$G5,$G$5:$G$124,"&gt;"&amp;$F5,$C$5:$C$124,"&lt;&gt;No",$M$5:$M$124,"&lt;&gt;Annullato")&gt;1,"Sovrapposizione","OK"))))))))</f>
        <v/>
      </c>
    </row>
    <row r="6" ht="27" customHeight="1">
      <c r="A6" s="10" t="inlineStr">
        <is>
          <t>ASG-002</t>
        </is>
      </c>
      <c r="B6" s="11" t="inlineStr">
        <is>
          <t>Nucleo inventato Betulla</t>
        </is>
      </c>
      <c r="C6" s="10" t="inlineStr">
        <is>
          <t>Sì</t>
        </is>
      </c>
      <c r="D6" s="10" t="inlineStr">
        <is>
          <t>CG-102</t>
        </is>
      </c>
      <c r="E6" s="17">
        <f>IF($B6="","",IFERROR(VLOOKUP($D6,Camere!$A$5:$G$104,2,FALSE),"Camera non trovata"))</f>
        <v/>
      </c>
      <c r="F6" s="29" t="n">
        <v>46556</v>
      </c>
      <c r="G6" s="29" t="n">
        <v>46559</v>
      </c>
      <c r="H6" s="14" t="n">
        <v>3</v>
      </c>
      <c r="I6" s="18">
        <f>IF(OR($B6="",$F6="",$G6=""),"",IFERROR(IF($G6&gt;$F6,$G6-$F6,""),""))</f>
        <v/>
      </c>
      <c r="J6" s="31">
        <f>IF(OR($B6="",$D6=""),"",IFERROR(VLOOKUP($D6,Camere!$A$5:$G$104,5,FALSE),""))</f>
        <v/>
      </c>
      <c r="K6" s="31">
        <f>IF(OR($B6="",$I6="",$J6=""),"",IFERROR($I6*$J6,""))</f>
        <v/>
      </c>
      <c r="L6" s="11" t="inlineStr">
        <is>
          <t>Referente inventato Brina</t>
        </is>
      </c>
      <c r="M6" s="10" t="inlineStr">
        <is>
          <t>Confermato</t>
        </is>
      </c>
      <c r="N6" s="11" t="inlineStr">
        <is>
          <t>Nessuna richiesta</t>
        </is>
      </c>
      <c r="O6" s="17">
        <f>IF($B6="","",IF(OR($C6="No",$M6="Annullato"),"Non assegnare",IF(OR($C6="",$D6="",$F6="",$G6="",$H6="",$L6="",$M6=""),"Da completare",IF($G6&lt;=$F6,"Controllare date",IF(IFERROR(VLOOKUP($D6,Camere!$A$5:$G$104,1,FALSE),"")="","Camera non trovata",IF(IFERROR(VLOOKUP($D6,Camere!$A$5:$G$104,6,FALSE),"")&lt;&gt;"Disponibile","Camera da verificare",IF($H6&gt;IFERROR(VLOOKUP($D6,Camere!$A$5:$G$104,4,FALSE),0),"Capienza superata",IF(COUNTIFS($D$5:$D$124,$D6,$F$5:$F$124,"&lt;"&amp;$G6,$G$5:$G$124,"&gt;"&amp;$F6,$C$5:$C$124,"&lt;&gt;No",$M$5:$M$124,"&lt;&gt;Annullato")&gt;1,"Sovrapposizione","OK"))))))))</f>
        <v/>
      </c>
    </row>
    <row r="7" ht="27" customHeight="1">
      <c r="A7" s="10" t="inlineStr">
        <is>
          <t>ASG-003</t>
        </is>
      </c>
      <c r="B7" s="11" t="inlineStr">
        <is>
          <t>Ospite dimostrativo Cedro</t>
        </is>
      </c>
      <c r="C7" s="10" t="inlineStr">
        <is>
          <t>In attesa</t>
        </is>
      </c>
      <c r="D7" s="10" t="inlineStr">
        <is>
          <t>CG-103</t>
        </is>
      </c>
      <c r="E7" s="12">
        <f>IF($B7="","",IFERROR(VLOOKUP($D7,Camere!$A$5:$G$104,2,FALSE),"Camera non trovata"))</f>
        <v/>
      </c>
      <c r="F7" s="29" t="n">
        <v>46557</v>
      </c>
      <c r="G7" s="29" t="n">
        <v>46559</v>
      </c>
      <c r="H7" s="14" t="n">
        <v>1</v>
      </c>
      <c r="I7" s="15">
        <f>IF(OR($B7="",$F7="",$G7=""),"",IFERROR(IF($G7&gt;$F7,$G7-$F7,""),""))</f>
        <v/>
      </c>
      <c r="J7" s="30">
        <f>IF(OR($B7="",$D7=""),"",IFERROR(VLOOKUP($D7,Camere!$A$5:$G$104,5,FALSE),""))</f>
        <v/>
      </c>
      <c r="K7" s="30">
        <f>IF(OR($B7="",$I7="",$J7=""),"",IFERROR($I7*$J7,""))</f>
        <v/>
      </c>
      <c r="L7" s="11" t="inlineStr">
        <is>
          <t>Referente dimostrativo Corallo</t>
        </is>
      </c>
      <c r="M7" s="10" t="inlineStr">
        <is>
          <t>Da confermare</t>
        </is>
      </c>
      <c r="N7" s="11" t="inlineStr">
        <is>
          <t>Camera tranquilla, da verificare</t>
        </is>
      </c>
      <c r="O7" s="12">
        <f>IF($B7="","",IF(OR($C7="No",$M7="Annullato"),"Non assegnare",IF(OR($C7="",$D7="",$F7="",$G7="",$H7="",$L7="",$M7=""),"Da completare",IF($G7&lt;=$F7,"Controllare date",IF(IFERROR(VLOOKUP($D7,Camere!$A$5:$G$104,1,FALSE),"")="","Camera non trovata",IF(IFERROR(VLOOKUP($D7,Camere!$A$5:$G$104,6,FALSE),"")&lt;&gt;"Disponibile","Camera da verificare",IF($H7&gt;IFERROR(VLOOKUP($D7,Camere!$A$5:$G$104,4,FALSE),0),"Capienza superata",IF(COUNTIFS($D$5:$D$124,$D7,$F$5:$F$124,"&lt;"&amp;$G7,$G$5:$G$124,"&gt;"&amp;$F7,$C$5:$C$124,"&lt;&gt;No",$M$5:$M$124,"&lt;&gt;Annullato")&gt;1,"Sovrapposizione","OK"))))))))</f>
        <v/>
      </c>
    </row>
    <row r="8" ht="27" customHeight="1">
      <c r="A8" s="10" t="inlineStr">
        <is>
          <t>ASG-004</t>
        </is>
      </c>
      <c r="B8" s="11" t="inlineStr">
        <is>
          <t>Gruppo fittizio Dalia</t>
        </is>
      </c>
      <c r="C8" s="10" t="inlineStr">
        <is>
          <t>Sì</t>
        </is>
      </c>
      <c r="D8" s="10" t="inlineStr">
        <is>
          <t>LC-201</t>
        </is>
      </c>
      <c r="E8" s="17">
        <f>IF($B8="","",IFERROR(VLOOKUP($D8,Camere!$A$5:$G$104,2,FALSE),"Camera non trovata"))</f>
        <v/>
      </c>
      <c r="F8" s="29" t="n">
        <v>46556</v>
      </c>
      <c r="G8" s="29" t="n">
        <v>46560</v>
      </c>
      <c r="H8" s="14" t="n">
        <v>4</v>
      </c>
      <c r="I8" s="18">
        <f>IF(OR($B8="",$F8="",$G8=""),"",IFERROR(IF($G8&gt;$F8,$G8-$F8,""),""))</f>
        <v/>
      </c>
      <c r="J8" s="31">
        <f>IF(OR($B8="",$D8=""),"",IFERROR(VLOOKUP($D8,Camere!$A$5:$G$104,5,FALSE),""))</f>
        <v/>
      </c>
      <c r="K8" s="31">
        <f>IF(OR($B8="",$I8="",$J8=""),"",IFERROR($I8*$J8,""))</f>
        <v/>
      </c>
      <c r="L8" s="11" t="inlineStr">
        <is>
          <t>Referente fittizio Alba</t>
        </is>
      </c>
      <c r="M8" s="10" t="inlineStr">
        <is>
          <t>Confermato</t>
        </is>
      </c>
      <c r="N8" s="11" t="inlineStr">
        <is>
          <t>Arrivo serale da verificare</t>
        </is>
      </c>
      <c r="O8" s="17">
        <f>IF($B8="","",IF(OR($C8="No",$M8="Annullato"),"Non assegnare",IF(OR($C8="",$D8="",$F8="",$G8="",$H8="",$L8="",$M8=""),"Da completare",IF($G8&lt;=$F8,"Controllare date",IF(IFERROR(VLOOKUP($D8,Camere!$A$5:$G$104,1,FALSE),"")="","Camera non trovata",IF(IFERROR(VLOOKUP($D8,Camere!$A$5:$G$104,6,FALSE),"")&lt;&gt;"Disponibile","Camera da verificare",IF($H8&gt;IFERROR(VLOOKUP($D8,Camere!$A$5:$G$104,4,FALSE),0),"Capienza superata",IF(COUNTIFS($D$5:$D$124,$D8,$F$5:$F$124,"&lt;"&amp;$G8,$G$5:$G$124,"&gt;"&amp;$F8,$C$5:$C$124,"&lt;&gt;No",$M$5:$M$124,"&lt;&gt;Annullato")&gt;1,"Sovrapposizione","OK"))))))))</f>
        <v/>
      </c>
    </row>
    <row r="9" ht="27" customHeight="1">
      <c r="A9" s="10" t="inlineStr">
        <is>
          <t>ASG-005</t>
        </is>
      </c>
      <c r="B9" s="11" t="inlineStr">
        <is>
          <t>Nucleo inventato Edera</t>
        </is>
      </c>
      <c r="C9" s="10" t="inlineStr">
        <is>
          <t>Sì</t>
        </is>
      </c>
      <c r="D9" s="10" t="inlineStr">
        <is>
          <t>LC-202</t>
        </is>
      </c>
      <c r="E9" s="12">
        <f>IF($B9="","",IFERROR(VLOOKUP($D9,Camere!$A$5:$G$104,2,FALSE),"Camera non trovata"))</f>
        <v/>
      </c>
      <c r="F9" s="29" t="n">
        <v>46557</v>
      </c>
      <c r="G9" s="29" t="n">
        <v>46559</v>
      </c>
      <c r="H9" s="14" t="n">
        <v>2</v>
      </c>
      <c r="I9" s="15">
        <f>IF(OR($B9="",$F9="",$G9=""),"",IFERROR(IF($G9&gt;$F9,$G9-$F9,""),""))</f>
        <v/>
      </c>
      <c r="J9" s="30">
        <f>IF(OR($B9="",$D9=""),"",IFERROR(VLOOKUP($D9,Camere!$A$5:$G$104,5,FALSE),""))</f>
        <v/>
      </c>
      <c r="K9" s="30">
        <f>IF(OR($B9="",$I9="",$J9=""),"",IFERROR($I9*$J9,""))</f>
        <v/>
      </c>
      <c r="L9" s="11" t="inlineStr">
        <is>
          <t>Referente inventato Brina</t>
        </is>
      </c>
      <c r="M9" s="10" t="inlineStr">
        <is>
          <t>Confermato</t>
        </is>
      </c>
      <c r="N9" s="11" t="inlineStr">
        <is>
          <t>Nessuna richiesta</t>
        </is>
      </c>
      <c r="O9" s="12">
        <f>IF($B9="","",IF(OR($C9="No",$M9="Annullato"),"Non assegnare",IF(OR($C9="",$D9="",$F9="",$G9="",$H9="",$L9="",$M9=""),"Da completare",IF($G9&lt;=$F9,"Controllare date",IF(IFERROR(VLOOKUP($D9,Camere!$A$5:$G$104,1,FALSE),"")="","Camera non trovata",IF(IFERROR(VLOOKUP($D9,Camere!$A$5:$G$104,6,FALSE),"")&lt;&gt;"Disponibile","Camera da verificare",IF($H9&gt;IFERROR(VLOOKUP($D9,Camere!$A$5:$G$104,4,FALSE),0),"Capienza superata",IF(COUNTIFS($D$5:$D$124,$D9,$F$5:$F$124,"&lt;"&amp;$G9,$G$5:$G$124,"&gt;"&amp;$F9,$C$5:$C$124,"&lt;&gt;No",$M$5:$M$124,"&lt;&gt;Annullato")&gt;1,"Sovrapposizione","OK"))))))))</f>
        <v/>
      </c>
    </row>
    <row r="10" ht="27" customHeight="1">
      <c r="A10" s="10" t="inlineStr">
        <is>
          <t>ASG-006</t>
        </is>
      </c>
      <c r="B10" s="11" t="inlineStr">
        <is>
          <t>Ospite dimostrativo Felce</t>
        </is>
      </c>
      <c r="C10" s="10" t="inlineStr">
        <is>
          <t>No</t>
        </is>
      </c>
      <c r="D10" s="10" t="n"/>
      <c r="E10" s="17">
        <f>IF($B10="","",IFERROR(VLOOKUP($D10,Camere!$A$5:$G$104,2,FALSE),"Camera non trovata"))</f>
        <v/>
      </c>
      <c r="F10" s="29" t="n"/>
      <c r="G10" s="29" t="n"/>
      <c r="H10" s="14" t="n">
        <v>1</v>
      </c>
      <c r="I10" s="18">
        <f>IF(OR($B10="",$F10="",$G10=""),"",IFERROR(IF($G10&gt;$F10,$G10-$F10,""),""))</f>
        <v/>
      </c>
      <c r="J10" s="31">
        <f>IF(OR($B10="",$D10=""),"",IFERROR(VLOOKUP($D10,Camere!$A$5:$G$104,5,FALSE),""))</f>
        <v/>
      </c>
      <c r="K10" s="31">
        <f>IF(OR($B10="",$I10="",$J10=""),"",IFERROR($I10*$J10,""))</f>
        <v/>
      </c>
      <c r="L10" s="11" t="inlineStr">
        <is>
          <t>Referente dimostrativo Corallo</t>
        </is>
      </c>
      <c r="M10" s="10" t="inlineStr">
        <is>
          <t>Annullato</t>
        </is>
      </c>
      <c r="N10" s="11" t="inlineStr">
        <is>
          <t>Nessuna richiesta</t>
        </is>
      </c>
      <c r="O10" s="17">
        <f>IF($B10="","",IF(OR($C10="No",$M10="Annullato"),"Non assegnare",IF(OR($C10="",$D10="",$F10="",$G10="",$H10="",$L10="",$M10=""),"Da completare",IF($G10&lt;=$F10,"Controllare date",IF(IFERROR(VLOOKUP($D10,Camere!$A$5:$G$104,1,FALSE),"")="","Camera non trovata",IF(IFERROR(VLOOKUP($D10,Camere!$A$5:$G$104,6,FALSE),"")&lt;&gt;"Disponibile","Camera da verificare",IF($H10&gt;IFERROR(VLOOKUP($D10,Camere!$A$5:$G$104,4,FALSE),0),"Capienza superata",IF(COUNTIFS($D$5:$D$124,$D10,$F$5:$F$124,"&lt;"&amp;$G10,$G$5:$G$124,"&gt;"&amp;$F10,$C$5:$C$124,"&lt;&gt;No",$M$5:$M$124,"&lt;&gt;Annullato")&gt;1,"Sovrapposizione","OK"))))))))</f>
        <v/>
      </c>
    </row>
    <row r="11" ht="27" customHeight="1">
      <c r="A11" s="10" t="inlineStr">
        <is>
          <t>ASG-007</t>
        </is>
      </c>
      <c r="B11" s="11" t="inlineStr">
        <is>
          <t>Gruppo fittizio Ginestra</t>
        </is>
      </c>
      <c r="C11" s="10" t="inlineStr">
        <is>
          <t>Sì</t>
        </is>
      </c>
      <c r="D11" s="10" t="inlineStr">
        <is>
          <t>BR-301</t>
        </is>
      </c>
      <c r="E11" s="12">
        <f>IF($B11="","",IFERROR(VLOOKUP($D11,Camere!$A$5:$G$104,2,FALSE),"Camera non trovata"))</f>
        <v/>
      </c>
      <c r="F11" s="29" t="n">
        <v>46556</v>
      </c>
      <c r="G11" s="29" t="n">
        <v>46559</v>
      </c>
      <c r="H11" s="14" t="n">
        <v>3</v>
      </c>
      <c r="I11" s="15">
        <f>IF(OR($B11="",$F11="",$G11=""),"",IFERROR(IF($G11&gt;$F11,$G11-$F11,""),""))</f>
        <v/>
      </c>
      <c r="J11" s="30">
        <f>IF(OR($B11="",$D11=""),"",IFERROR(VLOOKUP($D11,Camere!$A$5:$G$104,5,FALSE),""))</f>
        <v/>
      </c>
      <c r="K11" s="30">
        <f>IF(OR($B11="",$I11="",$J11=""),"",IFERROR($I11*$J11,""))</f>
        <v/>
      </c>
      <c r="L11" s="11" t="inlineStr">
        <is>
          <t>Referente fittizio Alba</t>
        </is>
      </c>
      <c r="M11" s="10" t="inlineStr">
        <is>
          <t>Confermato</t>
        </is>
      </c>
      <c r="N11" s="11" t="inlineStr">
        <is>
          <t>Accesso senza gradini, da verificare</t>
        </is>
      </c>
      <c r="O11" s="12">
        <f>IF($B11="","",IF(OR($C11="No",$M11="Annullato"),"Non assegnare",IF(OR($C11="",$D11="",$F11="",$G11="",$H11="",$L11="",$M11=""),"Da completare",IF($G11&lt;=$F11,"Controllare date",IF(IFERROR(VLOOKUP($D11,Camere!$A$5:$G$104,1,FALSE),"")="","Camera non trovata",IF(IFERROR(VLOOKUP($D11,Camere!$A$5:$G$104,6,FALSE),"")&lt;&gt;"Disponibile","Camera da verificare",IF($H11&gt;IFERROR(VLOOKUP($D11,Camere!$A$5:$G$104,4,FALSE),0),"Capienza superata",IF(COUNTIFS($D$5:$D$124,$D11,$F$5:$F$124,"&lt;"&amp;$G11,$G$5:$G$124,"&gt;"&amp;$F11,$C$5:$C$124,"&lt;&gt;No",$M$5:$M$124,"&lt;&gt;Annullato")&gt;1,"Sovrapposizione","OK"))))))))</f>
        <v/>
      </c>
    </row>
    <row r="12" ht="27" customHeight="1">
      <c r="A12" s="10" t="inlineStr">
        <is>
          <t>ASG-008</t>
        </is>
      </c>
      <c r="B12" s="11" t="inlineStr">
        <is>
          <t>Nucleo inventato Iris</t>
        </is>
      </c>
      <c r="C12" s="10" t="inlineStr">
        <is>
          <t>In attesa</t>
        </is>
      </c>
      <c r="D12" s="10" t="inlineStr">
        <is>
          <t>BR-302</t>
        </is>
      </c>
      <c r="E12" s="17">
        <f>IF($B12="","",IFERROR(VLOOKUP($D12,Camere!$A$5:$G$104,2,FALSE),"Camera non trovata"))</f>
        <v/>
      </c>
      <c r="F12" s="29" t="n">
        <v>46557</v>
      </c>
      <c r="G12" s="29" t="n">
        <v>46560</v>
      </c>
      <c r="H12" s="14" t="n">
        <v>2</v>
      </c>
      <c r="I12" s="18">
        <f>IF(OR($B12="",$F12="",$G12=""),"",IFERROR(IF($G12&gt;$F12,$G12-$F12,""),""))</f>
        <v/>
      </c>
      <c r="J12" s="31">
        <f>IF(OR($B12="",$D12=""),"",IFERROR(VLOOKUP($D12,Camere!$A$5:$G$104,5,FALSE),""))</f>
        <v/>
      </c>
      <c r="K12" s="31">
        <f>IF(OR($B12="",$I12="",$J12=""),"",IFERROR($I12*$J12,""))</f>
        <v/>
      </c>
      <c r="L12" s="11" t="inlineStr">
        <is>
          <t>Referente inventato Brina</t>
        </is>
      </c>
      <c r="M12" s="10" t="inlineStr">
        <is>
          <t>Bozza</t>
        </is>
      </c>
      <c r="N12" s="11" t="inlineStr">
        <is>
          <t>Lettino da verificare</t>
        </is>
      </c>
      <c r="O12" s="17">
        <f>IF($B12="","",IF(OR($C12="No",$M12="Annullato"),"Non assegnare",IF(OR($C12="",$D12="",$F12="",$G12="",$H12="",$L12="",$M12=""),"Da completare",IF($G12&lt;=$F12,"Controllare date",IF(IFERROR(VLOOKUP($D12,Camere!$A$5:$G$104,1,FALSE),"")="","Camera non trovata",IF(IFERROR(VLOOKUP($D12,Camere!$A$5:$G$104,6,FALSE),"")&lt;&gt;"Disponibile","Camera da verificare",IF($H12&gt;IFERROR(VLOOKUP($D12,Camere!$A$5:$G$104,4,FALSE),0),"Capienza superata",IF(COUNTIFS($D$5:$D$124,$D12,$F$5:$F$124,"&lt;"&amp;$G12,$G$5:$G$124,"&gt;"&amp;$F12,$C$5:$C$124,"&lt;&gt;No",$M$5:$M$124,"&lt;&gt;Annullato")&gt;1,"Sovrapposizione","OK"))))))))</f>
        <v/>
      </c>
    </row>
    <row r="13" ht="27" customHeight="1">
      <c r="A13" s="10" t="inlineStr">
        <is>
          <t>ASG-009</t>
        </is>
      </c>
      <c r="B13" s="11" t="inlineStr">
        <is>
          <t>Gruppo dimostrativo Lavanda</t>
        </is>
      </c>
      <c r="C13" s="10" t="inlineStr">
        <is>
          <t>Sì</t>
        </is>
      </c>
      <c r="D13" s="10" t="inlineStr">
        <is>
          <t>LC-203</t>
        </is>
      </c>
      <c r="E13" s="12">
        <f>IF($B13="","",IFERROR(VLOOKUP($D13,Camere!$A$5:$G$104,2,FALSE),"Camera non trovata"))</f>
        <v/>
      </c>
      <c r="F13" s="29" t="n">
        <v>46556</v>
      </c>
      <c r="G13" s="29" t="n">
        <v>46559</v>
      </c>
      <c r="H13" s="14" t="n">
        <v>2</v>
      </c>
      <c r="I13" s="15">
        <f>IF(OR($B13="",$F13="",$G13=""),"",IFERROR(IF($G13&gt;$F13,$G13-$F13,""),""))</f>
        <v/>
      </c>
      <c r="J13" s="30">
        <f>IF(OR($B13="",$D13=""),"",IFERROR(VLOOKUP($D13,Camere!$A$5:$G$104,5,FALSE),""))</f>
        <v/>
      </c>
      <c r="K13" s="30">
        <f>IF(OR($B13="",$I13="",$J13=""),"",IFERROR($I13*$J13,""))</f>
        <v/>
      </c>
      <c r="L13" s="11" t="inlineStr">
        <is>
          <t>Referente dimostrativo Corallo</t>
        </is>
      </c>
      <c r="M13" s="10" t="inlineStr">
        <is>
          <t>Da confermare</t>
        </is>
      </c>
      <c r="N13" s="11" t="inlineStr">
        <is>
          <t>Disponibilità camera da controllare</t>
        </is>
      </c>
      <c r="O13" s="12">
        <f>IF($B13="","",IF(OR($C13="No",$M13="Annullato"),"Non assegnare",IF(OR($C13="",$D13="",$F13="",$G13="",$H13="",$L13="",$M13=""),"Da completare",IF($G13&lt;=$F13,"Controllare date",IF(IFERROR(VLOOKUP($D13,Camere!$A$5:$G$104,1,FALSE),"")="","Camera non trovata",IF(IFERROR(VLOOKUP($D13,Camere!$A$5:$G$104,6,FALSE),"")&lt;&gt;"Disponibile","Camera da verificare",IF($H13&gt;IFERROR(VLOOKUP($D13,Camere!$A$5:$G$104,4,FALSE),0),"Capienza superata",IF(COUNTIFS($D$5:$D$124,$D13,$F$5:$F$124,"&lt;"&amp;$G13,$G$5:$G$124,"&gt;"&amp;$F13,$C$5:$C$124,"&lt;&gt;No",$M$5:$M$124,"&lt;&gt;Annullato")&gt;1,"Sovrapposizione","OK"))))))))</f>
        <v/>
      </c>
    </row>
    <row r="14" ht="27" customHeight="1">
      <c r="A14" s="10" t="inlineStr">
        <is>
          <t>ASG-010</t>
        </is>
      </c>
      <c r="B14" s="11" t="inlineStr">
        <is>
          <t>Nucleo fittizio Mimosa</t>
        </is>
      </c>
      <c r="C14" s="10" t="inlineStr">
        <is>
          <t>Sì</t>
        </is>
      </c>
      <c r="D14" s="10" t="inlineStr">
        <is>
          <t>BR-302</t>
        </is>
      </c>
      <c r="E14" s="17">
        <f>IF($B14="","",IFERROR(VLOOKUP($D14,Camere!$A$5:$G$104,2,FALSE),"Camera non trovata"))</f>
        <v/>
      </c>
      <c r="F14" s="29" t="n">
        <v>46556</v>
      </c>
      <c r="G14" s="29" t="n">
        <v>46559</v>
      </c>
      <c r="H14" s="14" t="n">
        <v>3</v>
      </c>
      <c r="I14" s="18">
        <f>IF(OR($B14="",$F14="",$G14=""),"",IFERROR(IF($G14&gt;$F14,$G14-$F14,""),""))</f>
        <v/>
      </c>
      <c r="J14" s="31">
        <f>IF(OR($B14="",$D14=""),"",IFERROR(VLOOKUP($D14,Camere!$A$5:$G$104,5,FALSE),""))</f>
        <v/>
      </c>
      <c r="K14" s="31">
        <f>IF(OR($B14="",$I14="",$J14=""),"",IFERROR($I14*$J14,""))</f>
        <v/>
      </c>
      <c r="L14" s="11" t="inlineStr">
        <is>
          <t>Referente fittizio Alba</t>
        </is>
      </c>
      <c r="M14" s="10" t="inlineStr">
        <is>
          <t>Confermato</t>
        </is>
      </c>
      <c r="N14" s="11" t="inlineStr">
        <is>
          <t>Prova limite capienza</t>
        </is>
      </c>
      <c r="O14" s="17">
        <f>IF($B14="","",IF(OR($C14="No",$M14="Annullato"),"Non assegnare",IF(OR($C14="",$D14="",$F14="",$G14="",$H14="",$L14="",$M14=""),"Da completare",IF($G14&lt;=$F14,"Controllare date",IF(IFERROR(VLOOKUP($D14,Camere!$A$5:$G$104,1,FALSE),"")="","Camera non trovata",IF(IFERROR(VLOOKUP($D14,Camere!$A$5:$G$104,6,FALSE),"")&lt;&gt;"Disponibile","Camera da verificare",IF($H14&gt;IFERROR(VLOOKUP($D14,Camere!$A$5:$G$104,4,FALSE),0),"Capienza superata",IF(COUNTIFS($D$5:$D$124,$D14,$F$5:$F$124,"&lt;"&amp;$G14,$G$5:$G$124,"&gt;"&amp;$F14,$C$5:$C$124,"&lt;&gt;No",$M$5:$M$124,"&lt;&gt;Annullato")&gt;1,"Sovrapposizione","OK"))))))))</f>
        <v/>
      </c>
    </row>
    <row r="15" ht="27" customHeight="1">
      <c r="A15" s="10" t="inlineStr">
        <is>
          <t>ASG-011</t>
        </is>
      </c>
      <c r="B15" s="11" t="inlineStr">
        <is>
          <t>Gruppo inventato Ninfea</t>
        </is>
      </c>
      <c r="C15" s="10" t="inlineStr">
        <is>
          <t>Sì</t>
        </is>
      </c>
      <c r="D15" s="10" t="inlineStr">
        <is>
          <t>CG-101</t>
        </is>
      </c>
      <c r="E15" s="12">
        <f>IF($B15="","",IFERROR(VLOOKUP($D15,Camere!$A$5:$G$104,2,FALSE),"Camera non trovata"))</f>
        <v/>
      </c>
      <c r="F15" s="29" t="n">
        <v>46557</v>
      </c>
      <c r="G15" s="29" t="n">
        <v>46560</v>
      </c>
      <c r="H15" s="14" t="n">
        <v>2</v>
      </c>
      <c r="I15" s="15">
        <f>IF(OR($B15="",$F15="",$G15=""),"",IFERROR(IF($G15&gt;$F15,$G15-$F15,""),""))</f>
        <v/>
      </c>
      <c r="J15" s="30">
        <f>IF(OR($B15="",$D15=""),"",IFERROR(VLOOKUP($D15,Camere!$A$5:$G$104,5,FALSE),""))</f>
        <v/>
      </c>
      <c r="K15" s="30">
        <f>IF(OR($B15="",$I15="",$J15=""),"",IFERROR($I15*$J15,""))</f>
        <v/>
      </c>
      <c r="L15" s="11" t="inlineStr">
        <is>
          <t>Referente inventato Brina</t>
        </is>
      </c>
      <c r="M15" s="10" t="inlineStr">
        <is>
          <t>Confermato</t>
        </is>
      </c>
      <c r="N15" s="11" t="inlineStr">
        <is>
          <t>Verificare sovrapposizione</t>
        </is>
      </c>
      <c r="O15" s="12">
        <f>IF($B15="","",IF(OR($C15="No",$M15="Annullato"),"Non assegnare",IF(OR($C15="",$D15="",$F15="",$G15="",$H15="",$L15="",$M15=""),"Da completare",IF($G15&lt;=$F15,"Controllare date",IF(IFERROR(VLOOKUP($D15,Camere!$A$5:$G$104,1,FALSE),"")="","Camera non trovata",IF(IFERROR(VLOOKUP($D15,Camere!$A$5:$G$104,6,FALSE),"")&lt;&gt;"Disponibile","Camera da verificare",IF($H15&gt;IFERROR(VLOOKUP($D15,Camere!$A$5:$G$104,4,FALSE),0),"Capienza superata",IF(COUNTIFS($D$5:$D$124,$D15,$F$5:$F$124,"&lt;"&amp;$G15,$G$5:$G$124,"&gt;"&amp;$F15,$C$5:$C$124,"&lt;&gt;No",$M$5:$M$124,"&lt;&gt;Annullato")&gt;1,"Sovrapposizione","OK"))))))))</f>
        <v/>
      </c>
    </row>
    <row r="16" ht="27" customHeight="1">
      <c r="A16" s="10" t="n"/>
      <c r="B16" s="11" t="n"/>
      <c r="C16" s="10" t="n"/>
      <c r="D16" s="10" t="n"/>
      <c r="E16" s="17">
        <f>IF($B16="","",IFERROR(VLOOKUP($D16,Camere!$A$5:$G$104,2,FALSE),"Camera non trovata"))</f>
        <v/>
      </c>
      <c r="F16" s="29" t="n"/>
      <c r="G16" s="29" t="n"/>
      <c r="H16" s="14" t="n"/>
      <c r="I16" s="18">
        <f>IF(OR($B16="",$F16="",$G16=""),"",IFERROR(IF($G16&gt;$F16,$G16-$F16,""),""))</f>
        <v/>
      </c>
      <c r="J16" s="31">
        <f>IF(OR($B16="",$D16=""),"",IFERROR(VLOOKUP($D16,Camere!$A$5:$G$104,5,FALSE),""))</f>
        <v/>
      </c>
      <c r="K16" s="31">
        <f>IF(OR($B16="",$I16="",$J16=""),"",IFERROR($I16*$J16,""))</f>
        <v/>
      </c>
      <c r="L16" s="11" t="n"/>
      <c r="M16" s="10" t="n"/>
      <c r="N16" s="11" t="n"/>
      <c r="O16" s="17">
        <f>IF($B16="","",IF(OR($C16="No",$M16="Annullato"),"Non assegnare",IF(OR($C16="",$D16="",$F16="",$G16="",$H16="",$L16="",$M16=""),"Da completare",IF($G16&lt;=$F16,"Controllare date",IF(IFERROR(VLOOKUP($D16,Camere!$A$5:$G$104,1,FALSE),"")="","Camera non trovata",IF(IFERROR(VLOOKUP($D16,Camere!$A$5:$G$104,6,FALSE),"")&lt;&gt;"Disponibile","Camera da verificare",IF($H16&gt;IFERROR(VLOOKUP($D16,Camere!$A$5:$G$104,4,FALSE),0),"Capienza superata",IF(COUNTIFS($D$5:$D$124,$D16,$F$5:$F$124,"&lt;"&amp;$G16,$G$5:$G$124,"&gt;"&amp;$F16,$C$5:$C$124,"&lt;&gt;No",$M$5:$M$124,"&lt;&gt;Annullato")&gt;1,"Sovrapposizione","OK"))))))))</f>
        <v/>
      </c>
    </row>
    <row r="17" ht="27" customHeight="1">
      <c r="A17" s="10" t="n"/>
      <c r="B17" s="11" t="n"/>
      <c r="C17" s="10" t="n"/>
      <c r="D17" s="10" t="n"/>
      <c r="E17" s="12">
        <f>IF($B17="","",IFERROR(VLOOKUP($D17,Camere!$A$5:$G$104,2,FALSE),"Camera non trovata"))</f>
        <v/>
      </c>
      <c r="F17" s="29" t="n"/>
      <c r="G17" s="29" t="n"/>
      <c r="H17" s="14" t="n"/>
      <c r="I17" s="15">
        <f>IF(OR($B17="",$F17="",$G17=""),"",IFERROR(IF($G17&gt;$F17,$G17-$F17,""),""))</f>
        <v/>
      </c>
      <c r="J17" s="30">
        <f>IF(OR($B17="",$D17=""),"",IFERROR(VLOOKUP($D17,Camere!$A$5:$G$104,5,FALSE),""))</f>
        <v/>
      </c>
      <c r="K17" s="30">
        <f>IF(OR($B17="",$I17="",$J17=""),"",IFERROR($I17*$J17,""))</f>
        <v/>
      </c>
      <c r="L17" s="11" t="n"/>
      <c r="M17" s="10" t="n"/>
      <c r="N17" s="11" t="n"/>
      <c r="O17" s="12">
        <f>IF($B17="","",IF(OR($C17="No",$M17="Annullato"),"Non assegnare",IF(OR($C17="",$D17="",$F17="",$G17="",$H17="",$L17="",$M17=""),"Da completare",IF($G17&lt;=$F17,"Controllare date",IF(IFERROR(VLOOKUP($D17,Camere!$A$5:$G$104,1,FALSE),"")="","Camera non trovata",IF(IFERROR(VLOOKUP($D17,Camere!$A$5:$G$104,6,FALSE),"")&lt;&gt;"Disponibile","Camera da verificare",IF($H17&gt;IFERROR(VLOOKUP($D17,Camere!$A$5:$G$104,4,FALSE),0),"Capienza superata",IF(COUNTIFS($D$5:$D$124,$D17,$F$5:$F$124,"&lt;"&amp;$G17,$G$5:$G$124,"&gt;"&amp;$F17,$C$5:$C$124,"&lt;&gt;No",$M$5:$M$124,"&lt;&gt;Annullato")&gt;1,"Sovrapposizione","OK"))))))))</f>
        <v/>
      </c>
    </row>
    <row r="18" ht="27" customHeight="1">
      <c r="A18" s="10" t="n"/>
      <c r="B18" s="11" t="n"/>
      <c r="C18" s="10" t="n"/>
      <c r="D18" s="10" t="n"/>
      <c r="E18" s="17">
        <f>IF($B18="","",IFERROR(VLOOKUP($D18,Camere!$A$5:$G$104,2,FALSE),"Camera non trovata"))</f>
        <v/>
      </c>
      <c r="F18" s="29" t="n"/>
      <c r="G18" s="29" t="n"/>
      <c r="H18" s="14" t="n"/>
      <c r="I18" s="18">
        <f>IF(OR($B18="",$F18="",$G18=""),"",IFERROR(IF($G18&gt;$F18,$G18-$F18,""),""))</f>
        <v/>
      </c>
      <c r="J18" s="31">
        <f>IF(OR($B18="",$D18=""),"",IFERROR(VLOOKUP($D18,Camere!$A$5:$G$104,5,FALSE),""))</f>
        <v/>
      </c>
      <c r="K18" s="31">
        <f>IF(OR($B18="",$I18="",$J18=""),"",IFERROR($I18*$J18,""))</f>
        <v/>
      </c>
      <c r="L18" s="11" t="n"/>
      <c r="M18" s="10" t="n"/>
      <c r="N18" s="11" t="n"/>
      <c r="O18" s="17">
        <f>IF($B18="","",IF(OR($C18="No",$M18="Annullato"),"Non assegnare",IF(OR($C18="",$D18="",$F18="",$G18="",$H18="",$L18="",$M18=""),"Da completare",IF($G18&lt;=$F18,"Controllare date",IF(IFERROR(VLOOKUP($D18,Camere!$A$5:$G$104,1,FALSE),"")="","Camera non trovata",IF(IFERROR(VLOOKUP($D18,Camere!$A$5:$G$104,6,FALSE),"")&lt;&gt;"Disponibile","Camera da verificare",IF($H18&gt;IFERROR(VLOOKUP($D18,Camere!$A$5:$G$104,4,FALSE),0),"Capienza superata",IF(COUNTIFS($D$5:$D$124,$D18,$F$5:$F$124,"&lt;"&amp;$G18,$G$5:$G$124,"&gt;"&amp;$F18,$C$5:$C$124,"&lt;&gt;No",$M$5:$M$124,"&lt;&gt;Annullato")&gt;1,"Sovrapposizione","OK"))))))))</f>
        <v/>
      </c>
    </row>
    <row r="19" ht="27" customHeight="1">
      <c r="A19" s="10" t="n"/>
      <c r="B19" s="11" t="n"/>
      <c r="C19" s="10" t="n"/>
      <c r="D19" s="10" t="n"/>
      <c r="E19" s="12">
        <f>IF($B19="","",IFERROR(VLOOKUP($D19,Camere!$A$5:$G$104,2,FALSE),"Camera non trovata"))</f>
        <v/>
      </c>
      <c r="F19" s="29" t="n"/>
      <c r="G19" s="29" t="n"/>
      <c r="H19" s="14" t="n"/>
      <c r="I19" s="15">
        <f>IF(OR($B19="",$F19="",$G19=""),"",IFERROR(IF($G19&gt;$F19,$G19-$F19,""),""))</f>
        <v/>
      </c>
      <c r="J19" s="30">
        <f>IF(OR($B19="",$D19=""),"",IFERROR(VLOOKUP($D19,Camere!$A$5:$G$104,5,FALSE),""))</f>
        <v/>
      </c>
      <c r="K19" s="30">
        <f>IF(OR($B19="",$I19="",$J19=""),"",IFERROR($I19*$J19,""))</f>
        <v/>
      </c>
      <c r="L19" s="11" t="n"/>
      <c r="M19" s="10" t="n"/>
      <c r="N19" s="11" t="n"/>
      <c r="O19" s="12">
        <f>IF($B19="","",IF(OR($C19="No",$M19="Annullato"),"Non assegnare",IF(OR($C19="",$D19="",$F19="",$G19="",$H19="",$L19="",$M19=""),"Da completare",IF($G19&lt;=$F19,"Controllare date",IF(IFERROR(VLOOKUP($D19,Camere!$A$5:$G$104,1,FALSE),"")="","Camera non trovata",IF(IFERROR(VLOOKUP($D19,Camere!$A$5:$G$104,6,FALSE),"")&lt;&gt;"Disponibile","Camera da verificare",IF($H19&gt;IFERROR(VLOOKUP($D19,Camere!$A$5:$G$104,4,FALSE),0),"Capienza superata",IF(COUNTIFS($D$5:$D$124,$D19,$F$5:$F$124,"&lt;"&amp;$G19,$G$5:$G$124,"&gt;"&amp;$F19,$C$5:$C$124,"&lt;&gt;No",$M$5:$M$124,"&lt;&gt;Annullato")&gt;1,"Sovrapposizione","OK"))))))))</f>
        <v/>
      </c>
    </row>
    <row r="20" ht="27" customHeight="1">
      <c r="A20" s="10" t="n"/>
      <c r="B20" s="11" t="n"/>
      <c r="C20" s="10" t="n"/>
      <c r="D20" s="10" t="n"/>
      <c r="E20" s="17">
        <f>IF($B20="","",IFERROR(VLOOKUP($D20,Camere!$A$5:$G$104,2,FALSE),"Camera non trovata"))</f>
        <v/>
      </c>
      <c r="F20" s="29" t="n"/>
      <c r="G20" s="29" t="n"/>
      <c r="H20" s="14" t="n"/>
      <c r="I20" s="18">
        <f>IF(OR($B20="",$F20="",$G20=""),"",IFERROR(IF($G20&gt;$F20,$G20-$F20,""),""))</f>
        <v/>
      </c>
      <c r="J20" s="31">
        <f>IF(OR($B20="",$D20=""),"",IFERROR(VLOOKUP($D20,Camere!$A$5:$G$104,5,FALSE),""))</f>
        <v/>
      </c>
      <c r="K20" s="31">
        <f>IF(OR($B20="",$I20="",$J20=""),"",IFERROR($I20*$J20,""))</f>
        <v/>
      </c>
      <c r="L20" s="11" t="n"/>
      <c r="M20" s="10" t="n"/>
      <c r="N20" s="11" t="n"/>
      <c r="O20" s="17">
        <f>IF($B20="","",IF(OR($C20="No",$M20="Annullato"),"Non assegnare",IF(OR($C20="",$D20="",$F20="",$G20="",$H20="",$L20="",$M20=""),"Da completare",IF($G20&lt;=$F20,"Controllare date",IF(IFERROR(VLOOKUP($D20,Camere!$A$5:$G$104,1,FALSE),"")="","Camera non trovata",IF(IFERROR(VLOOKUP($D20,Camere!$A$5:$G$104,6,FALSE),"")&lt;&gt;"Disponibile","Camera da verificare",IF($H20&gt;IFERROR(VLOOKUP($D20,Camere!$A$5:$G$104,4,FALSE),0),"Capienza superata",IF(COUNTIFS($D$5:$D$124,$D20,$F$5:$F$124,"&lt;"&amp;$G20,$G$5:$G$124,"&gt;"&amp;$F20,$C$5:$C$124,"&lt;&gt;No",$M$5:$M$124,"&lt;&gt;Annullato")&gt;1,"Sovrapposizione","OK"))))))))</f>
        <v/>
      </c>
    </row>
    <row r="21" ht="27" customHeight="1">
      <c r="A21" s="10" t="n"/>
      <c r="B21" s="11" t="n"/>
      <c r="C21" s="10" t="n"/>
      <c r="D21" s="10" t="n"/>
      <c r="E21" s="12">
        <f>IF($B21="","",IFERROR(VLOOKUP($D21,Camere!$A$5:$G$104,2,FALSE),"Camera non trovata"))</f>
        <v/>
      </c>
      <c r="F21" s="29" t="n"/>
      <c r="G21" s="29" t="n"/>
      <c r="H21" s="14" t="n"/>
      <c r="I21" s="15">
        <f>IF(OR($B21="",$F21="",$G21=""),"",IFERROR(IF($G21&gt;$F21,$G21-$F21,""),""))</f>
        <v/>
      </c>
      <c r="J21" s="30">
        <f>IF(OR($B21="",$D21=""),"",IFERROR(VLOOKUP($D21,Camere!$A$5:$G$104,5,FALSE),""))</f>
        <v/>
      </c>
      <c r="K21" s="30">
        <f>IF(OR($B21="",$I21="",$J21=""),"",IFERROR($I21*$J21,""))</f>
        <v/>
      </c>
      <c r="L21" s="11" t="n"/>
      <c r="M21" s="10" t="n"/>
      <c r="N21" s="11" t="n"/>
      <c r="O21" s="12">
        <f>IF($B21="","",IF(OR($C21="No",$M21="Annullato"),"Non assegnare",IF(OR($C21="",$D21="",$F21="",$G21="",$H21="",$L21="",$M21=""),"Da completare",IF($G21&lt;=$F21,"Controllare date",IF(IFERROR(VLOOKUP($D21,Camere!$A$5:$G$104,1,FALSE),"")="","Camera non trovata",IF(IFERROR(VLOOKUP($D21,Camere!$A$5:$G$104,6,FALSE),"")&lt;&gt;"Disponibile","Camera da verificare",IF($H21&gt;IFERROR(VLOOKUP($D21,Camere!$A$5:$G$104,4,FALSE),0),"Capienza superata",IF(COUNTIFS($D$5:$D$124,$D21,$F$5:$F$124,"&lt;"&amp;$G21,$G$5:$G$124,"&gt;"&amp;$F21,$C$5:$C$124,"&lt;&gt;No",$M$5:$M$124,"&lt;&gt;Annullato")&gt;1,"Sovrapposizione","OK"))))))))</f>
        <v/>
      </c>
    </row>
    <row r="22" ht="27" customHeight="1">
      <c r="A22" s="10" t="n"/>
      <c r="B22" s="11" t="n"/>
      <c r="C22" s="10" t="n"/>
      <c r="D22" s="10" t="n"/>
      <c r="E22" s="17">
        <f>IF($B22="","",IFERROR(VLOOKUP($D22,Camere!$A$5:$G$104,2,FALSE),"Camera non trovata"))</f>
        <v/>
      </c>
      <c r="F22" s="29" t="n"/>
      <c r="G22" s="29" t="n"/>
      <c r="H22" s="14" t="n"/>
      <c r="I22" s="18">
        <f>IF(OR($B22="",$F22="",$G22=""),"",IFERROR(IF($G22&gt;$F22,$G22-$F22,""),""))</f>
        <v/>
      </c>
      <c r="J22" s="31">
        <f>IF(OR($B22="",$D22=""),"",IFERROR(VLOOKUP($D22,Camere!$A$5:$G$104,5,FALSE),""))</f>
        <v/>
      </c>
      <c r="K22" s="31">
        <f>IF(OR($B22="",$I22="",$J22=""),"",IFERROR($I22*$J22,""))</f>
        <v/>
      </c>
      <c r="L22" s="11" t="n"/>
      <c r="M22" s="10" t="n"/>
      <c r="N22" s="11" t="n"/>
      <c r="O22" s="17">
        <f>IF($B22="","",IF(OR($C22="No",$M22="Annullato"),"Non assegnare",IF(OR($C22="",$D22="",$F22="",$G22="",$H22="",$L22="",$M22=""),"Da completare",IF($G22&lt;=$F22,"Controllare date",IF(IFERROR(VLOOKUP($D22,Camere!$A$5:$G$104,1,FALSE),"")="","Camera non trovata",IF(IFERROR(VLOOKUP($D22,Camere!$A$5:$G$104,6,FALSE),"")&lt;&gt;"Disponibile","Camera da verificare",IF($H22&gt;IFERROR(VLOOKUP($D22,Camere!$A$5:$G$104,4,FALSE),0),"Capienza superata",IF(COUNTIFS($D$5:$D$124,$D22,$F$5:$F$124,"&lt;"&amp;$G22,$G$5:$G$124,"&gt;"&amp;$F22,$C$5:$C$124,"&lt;&gt;No",$M$5:$M$124,"&lt;&gt;Annullato")&gt;1,"Sovrapposizione","OK"))))))))</f>
        <v/>
      </c>
    </row>
    <row r="23" ht="27" customHeight="1">
      <c r="A23" s="10" t="n"/>
      <c r="B23" s="11" t="n"/>
      <c r="C23" s="10" t="n"/>
      <c r="D23" s="10" t="n"/>
      <c r="E23" s="12">
        <f>IF($B23="","",IFERROR(VLOOKUP($D23,Camere!$A$5:$G$104,2,FALSE),"Camera non trovata"))</f>
        <v/>
      </c>
      <c r="F23" s="29" t="n"/>
      <c r="G23" s="29" t="n"/>
      <c r="H23" s="14" t="n"/>
      <c r="I23" s="15">
        <f>IF(OR($B23="",$F23="",$G23=""),"",IFERROR(IF($G23&gt;$F23,$G23-$F23,""),""))</f>
        <v/>
      </c>
      <c r="J23" s="30">
        <f>IF(OR($B23="",$D23=""),"",IFERROR(VLOOKUP($D23,Camere!$A$5:$G$104,5,FALSE),""))</f>
        <v/>
      </c>
      <c r="K23" s="30">
        <f>IF(OR($B23="",$I23="",$J23=""),"",IFERROR($I23*$J23,""))</f>
        <v/>
      </c>
      <c r="L23" s="11" t="n"/>
      <c r="M23" s="10" t="n"/>
      <c r="N23" s="11" t="n"/>
      <c r="O23" s="12">
        <f>IF($B23="","",IF(OR($C23="No",$M23="Annullato"),"Non assegnare",IF(OR($C23="",$D23="",$F23="",$G23="",$H23="",$L23="",$M23=""),"Da completare",IF($G23&lt;=$F23,"Controllare date",IF(IFERROR(VLOOKUP($D23,Camere!$A$5:$G$104,1,FALSE),"")="","Camera non trovata",IF(IFERROR(VLOOKUP($D23,Camere!$A$5:$G$104,6,FALSE),"")&lt;&gt;"Disponibile","Camera da verificare",IF($H23&gt;IFERROR(VLOOKUP($D23,Camere!$A$5:$G$104,4,FALSE),0),"Capienza superata",IF(COUNTIFS($D$5:$D$124,$D23,$F$5:$F$124,"&lt;"&amp;$G23,$G$5:$G$124,"&gt;"&amp;$F23,$C$5:$C$124,"&lt;&gt;No",$M$5:$M$124,"&lt;&gt;Annullato")&gt;1,"Sovrapposizione","OK"))))))))</f>
        <v/>
      </c>
    </row>
    <row r="24" ht="27" customHeight="1">
      <c r="A24" s="10" t="n"/>
      <c r="B24" s="11" t="n"/>
      <c r="C24" s="10" t="n"/>
      <c r="D24" s="10" t="n"/>
      <c r="E24" s="17">
        <f>IF($B24="","",IFERROR(VLOOKUP($D24,Camere!$A$5:$G$104,2,FALSE),"Camera non trovata"))</f>
        <v/>
      </c>
      <c r="F24" s="29" t="n"/>
      <c r="G24" s="29" t="n"/>
      <c r="H24" s="14" t="n"/>
      <c r="I24" s="18">
        <f>IF(OR($B24="",$F24="",$G24=""),"",IFERROR(IF($G24&gt;$F24,$G24-$F24,""),""))</f>
        <v/>
      </c>
      <c r="J24" s="31">
        <f>IF(OR($B24="",$D24=""),"",IFERROR(VLOOKUP($D24,Camere!$A$5:$G$104,5,FALSE),""))</f>
        <v/>
      </c>
      <c r="K24" s="31">
        <f>IF(OR($B24="",$I24="",$J24=""),"",IFERROR($I24*$J24,""))</f>
        <v/>
      </c>
      <c r="L24" s="11" t="n"/>
      <c r="M24" s="10" t="n"/>
      <c r="N24" s="11" t="n"/>
      <c r="O24" s="17">
        <f>IF($B24="","",IF(OR($C24="No",$M24="Annullato"),"Non assegnare",IF(OR($C24="",$D24="",$F24="",$G24="",$H24="",$L24="",$M24=""),"Da completare",IF($G24&lt;=$F24,"Controllare date",IF(IFERROR(VLOOKUP($D24,Camere!$A$5:$G$104,1,FALSE),"")="","Camera non trovata",IF(IFERROR(VLOOKUP($D24,Camere!$A$5:$G$104,6,FALSE),"")&lt;&gt;"Disponibile","Camera da verificare",IF($H24&gt;IFERROR(VLOOKUP($D24,Camere!$A$5:$G$104,4,FALSE),0),"Capienza superata",IF(COUNTIFS($D$5:$D$124,$D24,$F$5:$F$124,"&lt;"&amp;$G24,$G$5:$G$124,"&gt;"&amp;$F24,$C$5:$C$124,"&lt;&gt;No",$M$5:$M$124,"&lt;&gt;Annullato")&gt;1,"Sovrapposizione","OK"))))))))</f>
        <v/>
      </c>
    </row>
    <row r="25" ht="27" customHeight="1">
      <c r="A25" s="10" t="n"/>
      <c r="B25" s="11" t="n"/>
      <c r="C25" s="10" t="n"/>
      <c r="D25" s="10" t="n"/>
      <c r="E25" s="12">
        <f>IF($B25="","",IFERROR(VLOOKUP($D25,Camere!$A$5:$G$104,2,FALSE),"Camera non trovata"))</f>
        <v/>
      </c>
      <c r="F25" s="29" t="n"/>
      <c r="G25" s="29" t="n"/>
      <c r="H25" s="14" t="n"/>
      <c r="I25" s="15">
        <f>IF(OR($B25="",$F25="",$G25=""),"",IFERROR(IF($G25&gt;$F25,$G25-$F25,""),""))</f>
        <v/>
      </c>
      <c r="J25" s="30">
        <f>IF(OR($B25="",$D25=""),"",IFERROR(VLOOKUP($D25,Camere!$A$5:$G$104,5,FALSE),""))</f>
        <v/>
      </c>
      <c r="K25" s="30">
        <f>IF(OR($B25="",$I25="",$J25=""),"",IFERROR($I25*$J25,""))</f>
        <v/>
      </c>
      <c r="L25" s="11" t="n"/>
      <c r="M25" s="10" t="n"/>
      <c r="N25" s="11" t="n"/>
      <c r="O25" s="12">
        <f>IF($B25="","",IF(OR($C25="No",$M25="Annullato"),"Non assegnare",IF(OR($C25="",$D25="",$F25="",$G25="",$H25="",$L25="",$M25=""),"Da completare",IF($G25&lt;=$F25,"Controllare date",IF(IFERROR(VLOOKUP($D25,Camere!$A$5:$G$104,1,FALSE),"")="","Camera non trovata",IF(IFERROR(VLOOKUP($D25,Camere!$A$5:$G$104,6,FALSE),"")&lt;&gt;"Disponibile","Camera da verificare",IF($H25&gt;IFERROR(VLOOKUP($D25,Camere!$A$5:$G$104,4,FALSE),0),"Capienza superata",IF(COUNTIFS($D$5:$D$124,$D25,$F$5:$F$124,"&lt;"&amp;$G25,$G$5:$G$124,"&gt;"&amp;$F25,$C$5:$C$124,"&lt;&gt;No",$M$5:$M$124,"&lt;&gt;Annullato")&gt;1,"Sovrapposizione","OK"))))))))</f>
        <v/>
      </c>
    </row>
    <row r="26" ht="27" customHeight="1">
      <c r="A26" s="10" t="n"/>
      <c r="B26" s="11" t="n"/>
      <c r="C26" s="10" t="n"/>
      <c r="D26" s="10" t="n"/>
      <c r="E26" s="17">
        <f>IF($B26="","",IFERROR(VLOOKUP($D26,Camere!$A$5:$G$104,2,FALSE),"Camera non trovata"))</f>
        <v/>
      </c>
      <c r="F26" s="29" t="n"/>
      <c r="G26" s="29" t="n"/>
      <c r="H26" s="14" t="n"/>
      <c r="I26" s="18">
        <f>IF(OR($B26="",$F26="",$G26=""),"",IFERROR(IF($G26&gt;$F26,$G26-$F26,""),""))</f>
        <v/>
      </c>
      <c r="J26" s="31">
        <f>IF(OR($B26="",$D26=""),"",IFERROR(VLOOKUP($D26,Camere!$A$5:$G$104,5,FALSE),""))</f>
        <v/>
      </c>
      <c r="K26" s="31">
        <f>IF(OR($B26="",$I26="",$J26=""),"",IFERROR($I26*$J26,""))</f>
        <v/>
      </c>
      <c r="L26" s="11" t="n"/>
      <c r="M26" s="10" t="n"/>
      <c r="N26" s="11" t="n"/>
      <c r="O26" s="17">
        <f>IF($B26="","",IF(OR($C26="No",$M26="Annullato"),"Non assegnare",IF(OR($C26="",$D26="",$F26="",$G26="",$H26="",$L26="",$M26=""),"Da completare",IF($G26&lt;=$F26,"Controllare date",IF(IFERROR(VLOOKUP($D26,Camere!$A$5:$G$104,1,FALSE),"")="","Camera non trovata",IF(IFERROR(VLOOKUP($D26,Camere!$A$5:$G$104,6,FALSE),"")&lt;&gt;"Disponibile","Camera da verificare",IF($H26&gt;IFERROR(VLOOKUP($D26,Camere!$A$5:$G$104,4,FALSE),0),"Capienza superata",IF(COUNTIFS($D$5:$D$124,$D26,$F$5:$F$124,"&lt;"&amp;$G26,$G$5:$G$124,"&gt;"&amp;$F26,$C$5:$C$124,"&lt;&gt;No",$M$5:$M$124,"&lt;&gt;Annullato")&gt;1,"Sovrapposizione","OK"))))))))</f>
        <v/>
      </c>
    </row>
    <row r="27" ht="27" customHeight="1">
      <c r="A27" s="10" t="n"/>
      <c r="B27" s="11" t="n"/>
      <c r="C27" s="10" t="n"/>
      <c r="D27" s="10" t="n"/>
      <c r="E27" s="12">
        <f>IF($B27="","",IFERROR(VLOOKUP($D27,Camere!$A$5:$G$104,2,FALSE),"Camera non trovata"))</f>
        <v/>
      </c>
      <c r="F27" s="29" t="n"/>
      <c r="G27" s="29" t="n"/>
      <c r="H27" s="14" t="n"/>
      <c r="I27" s="15">
        <f>IF(OR($B27="",$F27="",$G27=""),"",IFERROR(IF($G27&gt;$F27,$G27-$F27,""),""))</f>
        <v/>
      </c>
      <c r="J27" s="30">
        <f>IF(OR($B27="",$D27=""),"",IFERROR(VLOOKUP($D27,Camere!$A$5:$G$104,5,FALSE),""))</f>
        <v/>
      </c>
      <c r="K27" s="30">
        <f>IF(OR($B27="",$I27="",$J27=""),"",IFERROR($I27*$J27,""))</f>
        <v/>
      </c>
      <c r="L27" s="11" t="n"/>
      <c r="M27" s="10" t="n"/>
      <c r="N27" s="11" t="n"/>
      <c r="O27" s="12">
        <f>IF($B27="","",IF(OR($C27="No",$M27="Annullato"),"Non assegnare",IF(OR($C27="",$D27="",$F27="",$G27="",$H27="",$L27="",$M27=""),"Da completare",IF($G27&lt;=$F27,"Controllare date",IF(IFERROR(VLOOKUP($D27,Camere!$A$5:$G$104,1,FALSE),"")="","Camera non trovata",IF(IFERROR(VLOOKUP($D27,Camere!$A$5:$G$104,6,FALSE),"")&lt;&gt;"Disponibile","Camera da verificare",IF($H27&gt;IFERROR(VLOOKUP($D27,Camere!$A$5:$G$104,4,FALSE),0),"Capienza superata",IF(COUNTIFS($D$5:$D$124,$D27,$F$5:$F$124,"&lt;"&amp;$G27,$G$5:$G$124,"&gt;"&amp;$F27,$C$5:$C$124,"&lt;&gt;No",$M$5:$M$124,"&lt;&gt;Annullato")&gt;1,"Sovrapposizione","OK"))))))))</f>
        <v/>
      </c>
    </row>
    <row r="28" ht="27" customHeight="1">
      <c r="A28" s="10" t="n"/>
      <c r="B28" s="11" t="n"/>
      <c r="C28" s="10" t="n"/>
      <c r="D28" s="10" t="n"/>
      <c r="E28" s="17">
        <f>IF($B28="","",IFERROR(VLOOKUP($D28,Camere!$A$5:$G$104,2,FALSE),"Camera non trovata"))</f>
        <v/>
      </c>
      <c r="F28" s="29" t="n"/>
      <c r="G28" s="29" t="n"/>
      <c r="H28" s="14" t="n"/>
      <c r="I28" s="18">
        <f>IF(OR($B28="",$F28="",$G28=""),"",IFERROR(IF($G28&gt;$F28,$G28-$F28,""),""))</f>
        <v/>
      </c>
      <c r="J28" s="31">
        <f>IF(OR($B28="",$D28=""),"",IFERROR(VLOOKUP($D28,Camere!$A$5:$G$104,5,FALSE),""))</f>
        <v/>
      </c>
      <c r="K28" s="31">
        <f>IF(OR($B28="",$I28="",$J28=""),"",IFERROR($I28*$J28,""))</f>
        <v/>
      </c>
      <c r="L28" s="11" t="n"/>
      <c r="M28" s="10" t="n"/>
      <c r="N28" s="11" t="n"/>
      <c r="O28" s="17">
        <f>IF($B28="","",IF(OR($C28="No",$M28="Annullato"),"Non assegnare",IF(OR($C28="",$D28="",$F28="",$G28="",$H28="",$L28="",$M28=""),"Da completare",IF($G28&lt;=$F28,"Controllare date",IF(IFERROR(VLOOKUP($D28,Camere!$A$5:$G$104,1,FALSE),"")="","Camera non trovata",IF(IFERROR(VLOOKUP($D28,Camere!$A$5:$G$104,6,FALSE),"")&lt;&gt;"Disponibile","Camera da verificare",IF($H28&gt;IFERROR(VLOOKUP($D28,Camere!$A$5:$G$104,4,FALSE),0),"Capienza superata",IF(COUNTIFS($D$5:$D$124,$D28,$F$5:$F$124,"&lt;"&amp;$G28,$G$5:$G$124,"&gt;"&amp;$F28,$C$5:$C$124,"&lt;&gt;No",$M$5:$M$124,"&lt;&gt;Annullato")&gt;1,"Sovrapposizione","OK"))))))))</f>
        <v/>
      </c>
    </row>
    <row r="29" ht="27" customHeight="1">
      <c r="A29" s="10" t="n"/>
      <c r="B29" s="11" t="n"/>
      <c r="C29" s="10" t="n"/>
      <c r="D29" s="10" t="n"/>
      <c r="E29" s="12">
        <f>IF($B29="","",IFERROR(VLOOKUP($D29,Camere!$A$5:$G$104,2,FALSE),"Camera non trovata"))</f>
        <v/>
      </c>
      <c r="F29" s="29" t="n"/>
      <c r="G29" s="29" t="n"/>
      <c r="H29" s="14" t="n"/>
      <c r="I29" s="15">
        <f>IF(OR($B29="",$F29="",$G29=""),"",IFERROR(IF($G29&gt;$F29,$G29-$F29,""),""))</f>
        <v/>
      </c>
      <c r="J29" s="30">
        <f>IF(OR($B29="",$D29=""),"",IFERROR(VLOOKUP($D29,Camere!$A$5:$G$104,5,FALSE),""))</f>
        <v/>
      </c>
      <c r="K29" s="30">
        <f>IF(OR($B29="",$I29="",$J29=""),"",IFERROR($I29*$J29,""))</f>
        <v/>
      </c>
      <c r="L29" s="11" t="n"/>
      <c r="M29" s="10" t="n"/>
      <c r="N29" s="11" t="n"/>
      <c r="O29" s="12">
        <f>IF($B29="","",IF(OR($C29="No",$M29="Annullato"),"Non assegnare",IF(OR($C29="",$D29="",$F29="",$G29="",$H29="",$L29="",$M29=""),"Da completare",IF($G29&lt;=$F29,"Controllare date",IF(IFERROR(VLOOKUP($D29,Camere!$A$5:$G$104,1,FALSE),"")="","Camera non trovata",IF(IFERROR(VLOOKUP($D29,Camere!$A$5:$G$104,6,FALSE),"")&lt;&gt;"Disponibile","Camera da verificare",IF($H29&gt;IFERROR(VLOOKUP($D29,Camere!$A$5:$G$104,4,FALSE),0),"Capienza superata",IF(COUNTIFS($D$5:$D$124,$D29,$F$5:$F$124,"&lt;"&amp;$G29,$G$5:$G$124,"&gt;"&amp;$F29,$C$5:$C$124,"&lt;&gt;No",$M$5:$M$124,"&lt;&gt;Annullato")&gt;1,"Sovrapposizione","OK"))))))))</f>
        <v/>
      </c>
    </row>
    <row r="30" ht="27" customHeight="1">
      <c r="A30" s="10" t="n"/>
      <c r="B30" s="11" t="n"/>
      <c r="C30" s="10" t="n"/>
      <c r="D30" s="10" t="n"/>
      <c r="E30" s="17">
        <f>IF($B30="","",IFERROR(VLOOKUP($D30,Camere!$A$5:$G$104,2,FALSE),"Camera non trovata"))</f>
        <v/>
      </c>
      <c r="F30" s="29" t="n"/>
      <c r="G30" s="29" t="n"/>
      <c r="H30" s="14" t="n"/>
      <c r="I30" s="18">
        <f>IF(OR($B30="",$F30="",$G30=""),"",IFERROR(IF($G30&gt;$F30,$G30-$F30,""),""))</f>
        <v/>
      </c>
      <c r="J30" s="31">
        <f>IF(OR($B30="",$D30=""),"",IFERROR(VLOOKUP($D30,Camere!$A$5:$G$104,5,FALSE),""))</f>
        <v/>
      </c>
      <c r="K30" s="31">
        <f>IF(OR($B30="",$I30="",$J30=""),"",IFERROR($I30*$J30,""))</f>
        <v/>
      </c>
      <c r="L30" s="11" t="n"/>
      <c r="M30" s="10" t="n"/>
      <c r="N30" s="11" t="n"/>
      <c r="O30" s="17">
        <f>IF($B30="","",IF(OR($C30="No",$M30="Annullato"),"Non assegnare",IF(OR($C30="",$D30="",$F30="",$G30="",$H30="",$L30="",$M30=""),"Da completare",IF($G30&lt;=$F30,"Controllare date",IF(IFERROR(VLOOKUP($D30,Camere!$A$5:$G$104,1,FALSE),"")="","Camera non trovata",IF(IFERROR(VLOOKUP($D30,Camere!$A$5:$G$104,6,FALSE),"")&lt;&gt;"Disponibile","Camera da verificare",IF($H30&gt;IFERROR(VLOOKUP($D30,Camere!$A$5:$G$104,4,FALSE),0),"Capienza superata",IF(COUNTIFS($D$5:$D$124,$D30,$F$5:$F$124,"&lt;"&amp;$G30,$G$5:$G$124,"&gt;"&amp;$F30,$C$5:$C$124,"&lt;&gt;No",$M$5:$M$124,"&lt;&gt;Annullato")&gt;1,"Sovrapposizione","OK"))))))))</f>
        <v/>
      </c>
    </row>
    <row r="31" ht="27" customHeight="1">
      <c r="A31" s="10" t="n"/>
      <c r="B31" s="11" t="n"/>
      <c r="C31" s="10" t="n"/>
      <c r="D31" s="10" t="n"/>
      <c r="E31" s="12">
        <f>IF($B31="","",IFERROR(VLOOKUP($D31,Camere!$A$5:$G$104,2,FALSE),"Camera non trovata"))</f>
        <v/>
      </c>
      <c r="F31" s="29" t="n"/>
      <c r="G31" s="29" t="n"/>
      <c r="H31" s="14" t="n"/>
      <c r="I31" s="15">
        <f>IF(OR($B31="",$F31="",$G31=""),"",IFERROR(IF($G31&gt;$F31,$G31-$F31,""),""))</f>
        <v/>
      </c>
      <c r="J31" s="30">
        <f>IF(OR($B31="",$D31=""),"",IFERROR(VLOOKUP($D31,Camere!$A$5:$G$104,5,FALSE),""))</f>
        <v/>
      </c>
      <c r="K31" s="30">
        <f>IF(OR($B31="",$I31="",$J31=""),"",IFERROR($I31*$J31,""))</f>
        <v/>
      </c>
      <c r="L31" s="11" t="n"/>
      <c r="M31" s="10" t="n"/>
      <c r="N31" s="11" t="n"/>
      <c r="O31" s="12">
        <f>IF($B31="","",IF(OR($C31="No",$M31="Annullato"),"Non assegnare",IF(OR($C31="",$D31="",$F31="",$G31="",$H31="",$L31="",$M31=""),"Da completare",IF($G31&lt;=$F31,"Controllare date",IF(IFERROR(VLOOKUP($D31,Camere!$A$5:$G$104,1,FALSE),"")="","Camera non trovata",IF(IFERROR(VLOOKUP($D31,Camere!$A$5:$G$104,6,FALSE),"")&lt;&gt;"Disponibile","Camera da verificare",IF($H31&gt;IFERROR(VLOOKUP($D31,Camere!$A$5:$G$104,4,FALSE),0),"Capienza superata",IF(COUNTIFS($D$5:$D$124,$D31,$F$5:$F$124,"&lt;"&amp;$G31,$G$5:$G$124,"&gt;"&amp;$F31,$C$5:$C$124,"&lt;&gt;No",$M$5:$M$124,"&lt;&gt;Annullato")&gt;1,"Sovrapposizione","OK"))))))))</f>
        <v/>
      </c>
    </row>
    <row r="32" ht="27" customHeight="1">
      <c r="A32" s="10" t="n"/>
      <c r="B32" s="11" t="n"/>
      <c r="C32" s="10" t="n"/>
      <c r="D32" s="10" t="n"/>
      <c r="E32" s="17">
        <f>IF($B32="","",IFERROR(VLOOKUP($D32,Camere!$A$5:$G$104,2,FALSE),"Camera non trovata"))</f>
        <v/>
      </c>
      <c r="F32" s="29" t="n"/>
      <c r="G32" s="29" t="n"/>
      <c r="H32" s="14" t="n"/>
      <c r="I32" s="18">
        <f>IF(OR($B32="",$F32="",$G32=""),"",IFERROR(IF($G32&gt;$F32,$G32-$F32,""),""))</f>
        <v/>
      </c>
      <c r="J32" s="31">
        <f>IF(OR($B32="",$D32=""),"",IFERROR(VLOOKUP($D32,Camere!$A$5:$G$104,5,FALSE),""))</f>
        <v/>
      </c>
      <c r="K32" s="31">
        <f>IF(OR($B32="",$I32="",$J32=""),"",IFERROR($I32*$J32,""))</f>
        <v/>
      </c>
      <c r="L32" s="11" t="n"/>
      <c r="M32" s="10" t="n"/>
      <c r="N32" s="11" t="n"/>
      <c r="O32" s="17">
        <f>IF($B32="","",IF(OR($C32="No",$M32="Annullato"),"Non assegnare",IF(OR($C32="",$D32="",$F32="",$G32="",$H32="",$L32="",$M32=""),"Da completare",IF($G32&lt;=$F32,"Controllare date",IF(IFERROR(VLOOKUP($D32,Camere!$A$5:$G$104,1,FALSE),"")="","Camera non trovata",IF(IFERROR(VLOOKUP($D32,Camere!$A$5:$G$104,6,FALSE),"")&lt;&gt;"Disponibile","Camera da verificare",IF($H32&gt;IFERROR(VLOOKUP($D32,Camere!$A$5:$G$104,4,FALSE),0),"Capienza superata",IF(COUNTIFS($D$5:$D$124,$D32,$F$5:$F$124,"&lt;"&amp;$G32,$G$5:$G$124,"&gt;"&amp;$F32,$C$5:$C$124,"&lt;&gt;No",$M$5:$M$124,"&lt;&gt;Annullato")&gt;1,"Sovrapposizione","OK"))))))))</f>
        <v/>
      </c>
    </row>
    <row r="33" ht="27" customHeight="1">
      <c r="A33" s="10" t="n"/>
      <c r="B33" s="11" t="n"/>
      <c r="C33" s="10" t="n"/>
      <c r="D33" s="10" t="n"/>
      <c r="E33" s="12">
        <f>IF($B33="","",IFERROR(VLOOKUP($D33,Camere!$A$5:$G$104,2,FALSE),"Camera non trovata"))</f>
        <v/>
      </c>
      <c r="F33" s="29" t="n"/>
      <c r="G33" s="29" t="n"/>
      <c r="H33" s="14" t="n"/>
      <c r="I33" s="15">
        <f>IF(OR($B33="",$F33="",$G33=""),"",IFERROR(IF($G33&gt;$F33,$G33-$F33,""),""))</f>
        <v/>
      </c>
      <c r="J33" s="30">
        <f>IF(OR($B33="",$D33=""),"",IFERROR(VLOOKUP($D33,Camere!$A$5:$G$104,5,FALSE),""))</f>
        <v/>
      </c>
      <c r="K33" s="30">
        <f>IF(OR($B33="",$I33="",$J33=""),"",IFERROR($I33*$J33,""))</f>
        <v/>
      </c>
      <c r="L33" s="11" t="n"/>
      <c r="M33" s="10" t="n"/>
      <c r="N33" s="11" t="n"/>
      <c r="O33" s="12">
        <f>IF($B33="","",IF(OR($C33="No",$M33="Annullato"),"Non assegnare",IF(OR($C33="",$D33="",$F33="",$G33="",$H33="",$L33="",$M33=""),"Da completare",IF($G33&lt;=$F33,"Controllare date",IF(IFERROR(VLOOKUP($D33,Camere!$A$5:$G$104,1,FALSE),"")="","Camera non trovata",IF(IFERROR(VLOOKUP($D33,Camere!$A$5:$G$104,6,FALSE),"")&lt;&gt;"Disponibile","Camera da verificare",IF($H33&gt;IFERROR(VLOOKUP($D33,Camere!$A$5:$G$104,4,FALSE),0),"Capienza superata",IF(COUNTIFS($D$5:$D$124,$D33,$F$5:$F$124,"&lt;"&amp;$G33,$G$5:$G$124,"&gt;"&amp;$F33,$C$5:$C$124,"&lt;&gt;No",$M$5:$M$124,"&lt;&gt;Annullato")&gt;1,"Sovrapposizione","OK"))))))))</f>
        <v/>
      </c>
    </row>
    <row r="34" ht="27" customHeight="1">
      <c r="A34" s="10" t="n"/>
      <c r="B34" s="11" t="n"/>
      <c r="C34" s="10" t="n"/>
      <c r="D34" s="10" t="n"/>
      <c r="E34" s="17">
        <f>IF($B34="","",IFERROR(VLOOKUP($D34,Camere!$A$5:$G$104,2,FALSE),"Camera non trovata"))</f>
        <v/>
      </c>
      <c r="F34" s="29" t="n"/>
      <c r="G34" s="29" t="n"/>
      <c r="H34" s="14" t="n"/>
      <c r="I34" s="18">
        <f>IF(OR($B34="",$F34="",$G34=""),"",IFERROR(IF($G34&gt;$F34,$G34-$F34,""),""))</f>
        <v/>
      </c>
      <c r="J34" s="31">
        <f>IF(OR($B34="",$D34=""),"",IFERROR(VLOOKUP($D34,Camere!$A$5:$G$104,5,FALSE),""))</f>
        <v/>
      </c>
      <c r="K34" s="31">
        <f>IF(OR($B34="",$I34="",$J34=""),"",IFERROR($I34*$J34,""))</f>
        <v/>
      </c>
      <c r="L34" s="11" t="n"/>
      <c r="M34" s="10" t="n"/>
      <c r="N34" s="11" t="n"/>
      <c r="O34" s="17">
        <f>IF($B34="","",IF(OR($C34="No",$M34="Annullato"),"Non assegnare",IF(OR($C34="",$D34="",$F34="",$G34="",$H34="",$L34="",$M34=""),"Da completare",IF($G34&lt;=$F34,"Controllare date",IF(IFERROR(VLOOKUP($D34,Camere!$A$5:$G$104,1,FALSE),"")="","Camera non trovata",IF(IFERROR(VLOOKUP($D34,Camere!$A$5:$G$104,6,FALSE),"")&lt;&gt;"Disponibile","Camera da verificare",IF($H34&gt;IFERROR(VLOOKUP($D34,Camere!$A$5:$G$104,4,FALSE),0),"Capienza superata",IF(COUNTIFS($D$5:$D$124,$D34,$F$5:$F$124,"&lt;"&amp;$G34,$G$5:$G$124,"&gt;"&amp;$F34,$C$5:$C$124,"&lt;&gt;No",$M$5:$M$124,"&lt;&gt;Annullato")&gt;1,"Sovrapposizione","OK"))))))))</f>
        <v/>
      </c>
    </row>
    <row r="35" ht="27" customHeight="1">
      <c r="A35" s="10" t="n"/>
      <c r="B35" s="11" t="n"/>
      <c r="C35" s="10" t="n"/>
      <c r="D35" s="10" t="n"/>
      <c r="E35" s="12">
        <f>IF($B35="","",IFERROR(VLOOKUP($D35,Camere!$A$5:$G$104,2,FALSE),"Camera non trovata"))</f>
        <v/>
      </c>
      <c r="F35" s="29" t="n"/>
      <c r="G35" s="29" t="n"/>
      <c r="H35" s="14" t="n"/>
      <c r="I35" s="15">
        <f>IF(OR($B35="",$F35="",$G35=""),"",IFERROR(IF($G35&gt;$F35,$G35-$F35,""),""))</f>
        <v/>
      </c>
      <c r="J35" s="30">
        <f>IF(OR($B35="",$D35=""),"",IFERROR(VLOOKUP($D35,Camere!$A$5:$G$104,5,FALSE),""))</f>
        <v/>
      </c>
      <c r="K35" s="30">
        <f>IF(OR($B35="",$I35="",$J35=""),"",IFERROR($I35*$J35,""))</f>
        <v/>
      </c>
      <c r="L35" s="11" t="n"/>
      <c r="M35" s="10" t="n"/>
      <c r="N35" s="11" t="n"/>
      <c r="O35" s="12">
        <f>IF($B35="","",IF(OR($C35="No",$M35="Annullato"),"Non assegnare",IF(OR($C35="",$D35="",$F35="",$G35="",$H35="",$L35="",$M35=""),"Da completare",IF($G35&lt;=$F35,"Controllare date",IF(IFERROR(VLOOKUP($D35,Camere!$A$5:$G$104,1,FALSE),"")="","Camera non trovata",IF(IFERROR(VLOOKUP($D35,Camere!$A$5:$G$104,6,FALSE),"")&lt;&gt;"Disponibile","Camera da verificare",IF($H35&gt;IFERROR(VLOOKUP($D35,Camere!$A$5:$G$104,4,FALSE),0),"Capienza superata",IF(COUNTIFS($D$5:$D$124,$D35,$F$5:$F$124,"&lt;"&amp;$G35,$G$5:$G$124,"&gt;"&amp;$F35,$C$5:$C$124,"&lt;&gt;No",$M$5:$M$124,"&lt;&gt;Annullato")&gt;1,"Sovrapposizione","OK"))))))))</f>
        <v/>
      </c>
    </row>
    <row r="36" ht="27" customHeight="1">
      <c r="A36" s="10" t="n"/>
      <c r="B36" s="11" t="n"/>
      <c r="C36" s="10" t="n"/>
      <c r="D36" s="10" t="n"/>
      <c r="E36" s="17">
        <f>IF($B36="","",IFERROR(VLOOKUP($D36,Camere!$A$5:$G$104,2,FALSE),"Camera non trovata"))</f>
        <v/>
      </c>
      <c r="F36" s="29" t="n"/>
      <c r="G36" s="29" t="n"/>
      <c r="H36" s="14" t="n"/>
      <c r="I36" s="18">
        <f>IF(OR($B36="",$F36="",$G36=""),"",IFERROR(IF($G36&gt;$F36,$G36-$F36,""),""))</f>
        <v/>
      </c>
      <c r="J36" s="31">
        <f>IF(OR($B36="",$D36=""),"",IFERROR(VLOOKUP($D36,Camere!$A$5:$G$104,5,FALSE),""))</f>
        <v/>
      </c>
      <c r="K36" s="31">
        <f>IF(OR($B36="",$I36="",$J36=""),"",IFERROR($I36*$J36,""))</f>
        <v/>
      </c>
      <c r="L36" s="11" t="n"/>
      <c r="M36" s="10" t="n"/>
      <c r="N36" s="11" t="n"/>
      <c r="O36" s="17">
        <f>IF($B36="","",IF(OR($C36="No",$M36="Annullato"),"Non assegnare",IF(OR($C36="",$D36="",$F36="",$G36="",$H36="",$L36="",$M36=""),"Da completare",IF($G36&lt;=$F36,"Controllare date",IF(IFERROR(VLOOKUP($D36,Camere!$A$5:$G$104,1,FALSE),"")="","Camera non trovata",IF(IFERROR(VLOOKUP($D36,Camere!$A$5:$G$104,6,FALSE),"")&lt;&gt;"Disponibile","Camera da verificare",IF($H36&gt;IFERROR(VLOOKUP($D36,Camere!$A$5:$G$104,4,FALSE),0),"Capienza superata",IF(COUNTIFS($D$5:$D$124,$D36,$F$5:$F$124,"&lt;"&amp;$G36,$G$5:$G$124,"&gt;"&amp;$F36,$C$5:$C$124,"&lt;&gt;No",$M$5:$M$124,"&lt;&gt;Annullato")&gt;1,"Sovrapposizione","OK"))))))))</f>
        <v/>
      </c>
    </row>
    <row r="37" ht="27" customHeight="1">
      <c r="A37" s="10" t="n"/>
      <c r="B37" s="11" t="n"/>
      <c r="C37" s="10" t="n"/>
      <c r="D37" s="10" t="n"/>
      <c r="E37" s="12">
        <f>IF($B37="","",IFERROR(VLOOKUP($D37,Camere!$A$5:$G$104,2,FALSE),"Camera non trovata"))</f>
        <v/>
      </c>
      <c r="F37" s="29" t="n"/>
      <c r="G37" s="29" t="n"/>
      <c r="H37" s="14" t="n"/>
      <c r="I37" s="15">
        <f>IF(OR($B37="",$F37="",$G37=""),"",IFERROR(IF($G37&gt;$F37,$G37-$F37,""),""))</f>
        <v/>
      </c>
      <c r="J37" s="30">
        <f>IF(OR($B37="",$D37=""),"",IFERROR(VLOOKUP($D37,Camere!$A$5:$G$104,5,FALSE),""))</f>
        <v/>
      </c>
      <c r="K37" s="30">
        <f>IF(OR($B37="",$I37="",$J37=""),"",IFERROR($I37*$J37,""))</f>
        <v/>
      </c>
      <c r="L37" s="11" t="n"/>
      <c r="M37" s="10" t="n"/>
      <c r="N37" s="11" t="n"/>
      <c r="O37" s="12">
        <f>IF($B37="","",IF(OR($C37="No",$M37="Annullato"),"Non assegnare",IF(OR($C37="",$D37="",$F37="",$G37="",$H37="",$L37="",$M37=""),"Da completare",IF($G37&lt;=$F37,"Controllare date",IF(IFERROR(VLOOKUP($D37,Camere!$A$5:$G$104,1,FALSE),"")="","Camera non trovata",IF(IFERROR(VLOOKUP($D37,Camere!$A$5:$G$104,6,FALSE),"")&lt;&gt;"Disponibile","Camera da verificare",IF($H37&gt;IFERROR(VLOOKUP($D37,Camere!$A$5:$G$104,4,FALSE),0),"Capienza superata",IF(COUNTIFS($D$5:$D$124,$D37,$F$5:$F$124,"&lt;"&amp;$G37,$G$5:$G$124,"&gt;"&amp;$F37,$C$5:$C$124,"&lt;&gt;No",$M$5:$M$124,"&lt;&gt;Annullato")&gt;1,"Sovrapposizione","OK"))))))))</f>
        <v/>
      </c>
    </row>
    <row r="38" ht="27" customHeight="1">
      <c r="A38" s="10" t="n"/>
      <c r="B38" s="11" t="n"/>
      <c r="C38" s="10" t="n"/>
      <c r="D38" s="10" t="n"/>
      <c r="E38" s="17">
        <f>IF($B38="","",IFERROR(VLOOKUP($D38,Camere!$A$5:$G$104,2,FALSE),"Camera non trovata"))</f>
        <v/>
      </c>
      <c r="F38" s="29" t="n"/>
      <c r="G38" s="29" t="n"/>
      <c r="H38" s="14" t="n"/>
      <c r="I38" s="18">
        <f>IF(OR($B38="",$F38="",$G38=""),"",IFERROR(IF($G38&gt;$F38,$G38-$F38,""),""))</f>
        <v/>
      </c>
      <c r="J38" s="31">
        <f>IF(OR($B38="",$D38=""),"",IFERROR(VLOOKUP($D38,Camere!$A$5:$G$104,5,FALSE),""))</f>
        <v/>
      </c>
      <c r="K38" s="31">
        <f>IF(OR($B38="",$I38="",$J38=""),"",IFERROR($I38*$J38,""))</f>
        <v/>
      </c>
      <c r="L38" s="11" t="n"/>
      <c r="M38" s="10" t="n"/>
      <c r="N38" s="11" t="n"/>
      <c r="O38" s="17">
        <f>IF($B38="","",IF(OR($C38="No",$M38="Annullato"),"Non assegnare",IF(OR($C38="",$D38="",$F38="",$G38="",$H38="",$L38="",$M38=""),"Da completare",IF($G38&lt;=$F38,"Controllare date",IF(IFERROR(VLOOKUP($D38,Camere!$A$5:$G$104,1,FALSE),"")="","Camera non trovata",IF(IFERROR(VLOOKUP($D38,Camere!$A$5:$G$104,6,FALSE),"")&lt;&gt;"Disponibile","Camera da verificare",IF($H38&gt;IFERROR(VLOOKUP($D38,Camere!$A$5:$G$104,4,FALSE),0),"Capienza superata",IF(COUNTIFS($D$5:$D$124,$D38,$F$5:$F$124,"&lt;"&amp;$G38,$G$5:$G$124,"&gt;"&amp;$F38,$C$5:$C$124,"&lt;&gt;No",$M$5:$M$124,"&lt;&gt;Annullato")&gt;1,"Sovrapposizione","OK"))))))))</f>
        <v/>
      </c>
    </row>
    <row r="39" ht="27" customHeight="1">
      <c r="A39" s="10" t="n"/>
      <c r="B39" s="11" t="n"/>
      <c r="C39" s="10" t="n"/>
      <c r="D39" s="10" t="n"/>
      <c r="E39" s="12">
        <f>IF($B39="","",IFERROR(VLOOKUP($D39,Camere!$A$5:$G$104,2,FALSE),"Camera non trovata"))</f>
        <v/>
      </c>
      <c r="F39" s="29" t="n"/>
      <c r="G39" s="29" t="n"/>
      <c r="H39" s="14" t="n"/>
      <c r="I39" s="15">
        <f>IF(OR($B39="",$F39="",$G39=""),"",IFERROR(IF($G39&gt;$F39,$G39-$F39,""),""))</f>
        <v/>
      </c>
      <c r="J39" s="30">
        <f>IF(OR($B39="",$D39=""),"",IFERROR(VLOOKUP($D39,Camere!$A$5:$G$104,5,FALSE),""))</f>
        <v/>
      </c>
      <c r="K39" s="30">
        <f>IF(OR($B39="",$I39="",$J39=""),"",IFERROR($I39*$J39,""))</f>
        <v/>
      </c>
      <c r="L39" s="11" t="n"/>
      <c r="M39" s="10" t="n"/>
      <c r="N39" s="11" t="n"/>
      <c r="O39" s="12">
        <f>IF($B39="","",IF(OR($C39="No",$M39="Annullato"),"Non assegnare",IF(OR($C39="",$D39="",$F39="",$G39="",$H39="",$L39="",$M39=""),"Da completare",IF($G39&lt;=$F39,"Controllare date",IF(IFERROR(VLOOKUP($D39,Camere!$A$5:$G$104,1,FALSE),"")="","Camera non trovata",IF(IFERROR(VLOOKUP($D39,Camere!$A$5:$G$104,6,FALSE),"")&lt;&gt;"Disponibile","Camera da verificare",IF($H39&gt;IFERROR(VLOOKUP($D39,Camere!$A$5:$G$104,4,FALSE),0),"Capienza superata",IF(COUNTIFS($D$5:$D$124,$D39,$F$5:$F$124,"&lt;"&amp;$G39,$G$5:$G$124,"&gt;"&amp;$F39,$C$5:$C$124,"&lt;&gt;No",$M$5:$M$124,"&lt;&gt;Annullato")&gt;1,"Sovrapposizione","OK"))))))))</f>
        <v/>
      </c>
    </row>
    <row r="40" ht="27" customHeight="1">
      <c r="A40" s="10" t="n"/>
      <c r="B40" s="11" t="n"/>
      <c r="C40" s="10" t="n"/>
      <c r="D40" s="10" t="n"/>
      <c r="E40" s="17">
        <f>IF($B40="","",IFERROR(VLOOKUP($D40,Camere!$A$5:$G$104,2,FALSE),"Camera non trovata"))</f>
        <v/>
      </c>
      <c r="F40" s="29" t="n"/>
      <c r="G40" s="29" t="n"/>
      <c r="H40" s="14" t="n"/>
      <c r="I40" s="18">
        <f>IF(OR($B40="",$F40="",$G40=""),"",IFERROR(IF($G40&gt;$F40,$G40-$F40,""),""))</f>
        <v/>
      </c>
      <c r="J40" s="31">
        <f>IF(OR($B40="",$D40=""),"",IFERROR(VLOOKUP($D40,Camere!$A$5:$G$104,5,FALSE),""))</f>
        <v/>
      </c>
      <c r="K40" s="31">
        <f>IF(OR($B40="",$I40="",$J40=""),"",IFERROR($I40*$J40,""))</f>
        <v/>
      </c>
      <c r="L40" s="11" t="n"/>
      <c r="M40" s="10" t="n"/>
      <c r="N40" s="11" t="n"/>
      <c r="O40" s="17">
        <f>IF($B40="","",IF(OR($C40="No",$M40="Annullato"),"Non assegnare",IF(OR($C40="",$D40="",$F40="",$G40="",$H40="",$L40="",$M40=""),"Da completare",IF($G40&lt;=$F40,"Controllare date",IF(IFERROR(VLOOKUP($D40,Camere!$A$5:$G$104,1,FALSE),"")="","Camera non trovata",IF(IFERROR(VLOOKUP($D40,Camere!$A$5:$G$104,6,FALSE),"")&lt;&gt;"Disponibile","Camera da verificare",IF($H40&gt;IFERROR(VLOOKUP($D40,Camere!$A$5:$G$104,4,FALSE),0),"Capienza superata",IF(COUNTIFS($D$5:$D$124,$D40,$F$5:$F$124,"&lt;"&amp;$G40,$G$5:$G$124,"&gt;"&amp;$F40,$C$5:$C$124,"&lt;&gt;No",$M$5:$M$124,"&lt;&gt;Annullato")&gt;1,"Sovrapposizione","OK"))))))))</f>
        <v/>
      </c>
    </row>
    <row r="41" ht="27" customHeight="1">
      <c r="A41" s="10" t="n"/>
      <c r="B41" s="11" t="n"/>
      <c r="C41" s="10" t="n"/>
      <c r="D41" s="10" t="n"/>
      <c r="E41" s="12">
        <f>IF($B41="","",IFERROR(VLOOKUP($D41,Camere!$A$5:$G$104,2,FALSE),"Camera non trovata"))</f>
        <v/>
      </c>
      <c r="F41" s="29" t="n"/>
      <c r="G41" s="29" t="n"/>
      <c r="H41" s="14" t="n"/>
      <c r="I41" s="15">
        <f>IF(OR($B41="",$F41="",$G41=""),"",IFERROR(IF($G41&gt;$F41,$G41-$F41,""),""))</f>
        <v/>
      </c>
      <c r="J41" s="30">
        <f>IF(OR($B41="",$D41=""),"",IFERROR(VLOOKUP($D41,Camere!$A$5:$G$104,5,FALSE),""))</f>
        <v/>
      </c>
      <c r="K41" s="30">
        <f>IF(OR($B41="",$I41="",$J41=""),"",IFERROR($I41*$J41,""))</f>
        <v/>
      </c>
      <c r="L41" s="11" t="n"/>
      <c r="M41" s="10" t="n"/>
      <c r="N41" s="11" t="n"/>
      <c r="O41" s="12">
        <f>IF($B41="","",IF(OR($C41="No",$M41="Annullato"),"Non assegnare",IF(OR($C41="",$D41="",$F41="",$G41="",$H41="",$L41="",$M41=""),"Da completare",IF($G41&lt;=$F41,"Controllare date",IF(IFERROR(VLOOKUP($D41,Camere!$A$5:$G$104,1,FALSE),"")="","Camera non trovata",IF(IFERROR(VLOOKUP($D41,Camere!$A$5:$G$104,6,FALSE),"")&lt;&gt;"Disponibile","Camera da verificare",IF($H41&gt;IFERROR(VLOOKUP($D41,Camere!$A$5:$G$104,4,FALSE),0),"Capienza superata",IF(COUNTIFS($D$5:$D$124,$D41,$F$5:$F$124,"&lt;"&amp;$G41,$G$5:$G$124,"&gt;"&amp;$F41,$C$5:$C$124,"&lt;&gt;No",$M$5:$M$124,"&lt;&gt;Annullato")&gt;1,"Sovrapposizione","OK"))))))))</f>
        <v/>
      </c>
    </row>
    <row r="42" ht="27" customHeight="1">
      <c r="A42" s="10" t="n"/>
      <c r="B42" s="11" t="n"/>
      <c r="C42" s="10" t="n"/>
      <c r="D42" s="10" t="n"/>
      <c r="E42" s="17">
        <f>IF($B42="","",IFERROR(VLOOKUP($D42,Camere!$A$5:$G$104,2,FALSE),"Camera non trovata"))</f>
        <v/>
      </c>
      <c r="F42" s="29" t="n"/>
      <c r="G42" s="29" t="n"/>
      <c r="H42" s="14" t="n"/>
      <c r="I42" s="18">
        <f>IF(OR($B42="",$F42="",$G42=""),"",IFERROR(IF($G42&gt;$F42,$G42-$F42,""),""))</f>
        <v/>
      </c>
      <c r="J42" s="31">
        <f>IF(OR($B42="",$D42=""),"",IFERROR(VLOOKUP($D42,Camere!$A$5:$G$104,5,FALSE),""))</f>
        <v/>
      </c>
      <c r="K42" s="31">
        <f>IF(OR($B42="",$I42="",$J42=""),"",IFERROR($I42*$J42,""))</f>
        <v/>
      </c>
      <c r="L42" s="11" t="n"/>
      <c r="M42" s="10" t="n"/>
      <c r="N42" s="11" t="n"/>
      <c r="O42" s="17">
        <f>IF($B42="","",IF(OR($C42="No",$M42="Annullato"),"Non assegnare",IF(OR($C42="",$D42="",$F42="",$G42="",$H42="",$L42="",$M42=""),"Da completare",IF($G42&lt;=$F42,"Controllare date",IF(IFERROR(VLOOKUP($D42,Camere!$A$5:$G$104,1,FALSE),"")="","Camera non trovata",IF(IFERROR(VLOOKUP($D42,Camere!$A$5:$G$104,6,FALSE),"")&lt;&gt;"Disponibile","Camera da verificare",IF($H42&gt;IFERROR(VLOOKUP($D42,Camere!$A$5:$G$104,4,FALSE),0),"Capienza superata",IF(COUNTIFS($D$5:$D$124,$D42,$F$5:$F$124,"&lt;"&amp;$G42,$G$5:$G$124,"&gt;"&amp;$F42,$C$5:$C$124,"&lt;&gt;No",$M$5:$M$124,"&lt;&gt;Annullato")&gt;1,"Sovrapposizione","OK"))))))))</f>
        <v/>
      </c>
    </row>
    <row r="43" ht="27" customHeight="1">
      <c r="A43" s="10" t="n"/>
      <c r="B43" s="11" t="n"/>
      <c r="C43" s="10" t="n"/>
      <c r="D43" s="10" t="n"/>
      <c r="E43" s="12">
        <f>IF($B43="","",IFERROR(VLOOKUP($D43,Camere!$A$5:$G$104,2,FALSE),"Camera non trovata"))</f>
        <v/>
      </c>
      <c r="F43" s="29" t="n"/>
      <c r="G43" s="29" t="n"/>
      <c r="H43" s="14" t="n"/>
      <c r="I43" s="15">
        <f>IF(OR($B43="",$F43="",$G43=""),"",IFERROR(IF($G43&gt;$F43,$G43-$F43,""),""))</f>
        <v/>
      </c>
      <c r="J43" s="30">
        <f>IF(OR($B43="",$D43=""),"",IFERROR(VLOOKUP($D43,Camere!$A$5:$G$104,5,FALSE),""))</f>
        <v/>
      </c>
      <c r="K43" s="30">
        <f>IF(OR($B43="",$I43="",$J43=""),"",IFERROR($I43*$J43,""))</f>
        <v/>
      </c>
      <c r="L43" s="11" t="n"/>
      <c r="M43" s="10" t="n"/>
      <c r="N43" s="11" t="n"/>
      <c r="O43" s="12">
        <f>IF($B43="","",IF(OR($C43="No",$M43="Annullato"),"Non assegnare",IF(OR($C43="",$D43="",$F43="",$G43="",$H43="",$L43="",$M43=""),"Da completare",IF($G43&lt;=$F43,"Controllare date",IF(IFERROR(VLOOKUP($D43,Camere!$A$5:$G$104,1,FALSE),"")="","Camera non trovata",IF(IFERROR(VLOOKUP($D43,Camere!$A$5:$G$104,6,FALSE),"")&lt;&gt;"Disponibile","Camera da verificare",IF($H43&gt;IFERROR(VLOOKUP($D43,Camere!$A$5:$G$104,4,FALSE),0),"Capienza superata",IF(COUNTIFS($D$5:$D$124,$D43,$F$5:$F$124,"&lt;"&amp;$G43,$G$5:$G$124,"&gt;"&amp;$F43,$C$5:$C$124,"&lt;&gt;No",$M$5:$M$124,"&lt;&gt;Annullato")&gt;1,"Sovrapposizione","OK"))))))))</f>
        <v/>
      </c>
    </row>
    <row r="44" ht="27" customHeight="1">
      <c r="A44" s="10" t="n"/>
      <c r="B44" s="11" t="n"/>
      <c r="C44" s="10" t="n"/>
      <c r="D44" s="10" t="n"/>
      <c r="E44" s="17">
        <f>IF($B44="","",IFERROR(VLOOKUP($D44,Camere!$A$5:$G$104,2,FALSE),"Camera non trovata"))</f>
        <v/>
      </c>
      <c r="F44" s="29" t="n"/>
      <c r="G44" s="29" t="n"/>
      <c r="H44" s="14" t="n"/>
      <c r="I44" s="18">
        <f>IF(OR($B44="",$F44="",$G44=""),"",IFERROR(IF($G44&gt;$F44,$G44-$F44,""),""))</f>
        <v/>
      </c>
      <c r="J44" s="31">
        <f>IF(OR($B44="",$D44=""),"",IFERROR(VLOOKUP($D44,Camere!$A$5:$G$104,5,FALSE),""))</f>
        <v/>
      </c>
      <c r="K44" s="31">
        <f>IF(OR($B44="",$I44="",$J44=""),"",IFERROR($I44*$J44,""))</f>
        <v/>
      </c>
      <c r="L44" s="11" t="n"/>
      <c r="M44" s="10" t="n"/>
      <c r="N44" s="11" t="n"/>
      <c r="O44" s="17">
        <f>IF($B44="","",IF(OR($C44="No",$M44="Annullato"),"Non assegnare",IF(OR($C44="",$D44="",$F44="",$G44="",$H44="",$L44="",$M44=""),"Da completare",IF($G44&lt;=$F44,"Controllare date",IF(IFERROR(VLOOKUP($D44,Camere!$A$5:$G$104,1,FALSE),"")="","Camera non trovata",IF(IFERROR(VLOOKUP($D44,Camere!$A$5:$G$104,6,FALSE),"")&lt;&gt;"Disponibile","Camera da verificare",IF($H44&gt;IFERROR(VLOOKUP($D44,Camere!$A$5:$G$104,4,FALSE),0),"Capienza superata",IF(COUNTIFS($D$5:$D$124,$D44,$F$5:$F$124,"&lt;"&amp;$G44,$G$5:$G$124,"&gt;"&amp;$F44,$C$5:$C$124,"&lt;&gt;No",$M$5:$M$124,"&lt;&gt;Annullato")&gt;1,"Sovrapposizione","OK"))))))))</f>
        <v/>
      </c>
    </row>
    <row r="45" ht="27" customHeight="1">
      <c r="A45" s="10" t="n"/>
      <c r="B45" s="11" t="n"/>
      <c r="C45" s="10" t="n"/>
      <c r="D45" s="10" t="n"/>
      <c r="E45" s="12">
        <f>IF($B45="","",IFERROR(VLOOKUP($D45,Camere!$A$5:$G$104,2,FALSE),"Camera non trovata"))</f>
        <v/>
      </c>
      <c r="F45" s="29" t="n"/>
      <c r="G45" s="29" t="n"/>
      <c r="H45" s="14" t="n"/>
      <c r="I45" s="15">
        <f>IF(OR($B45="",$F45="",$G45=""),"",IFERROR(IF($G45&gt;$F45,$G45-$F45,""),""))</f>
        <v/>
      </c>
      <c r="J45" s="30">
        <f>IF(OR($B45="",$D45=""),"",IFERROR(VLOOKUP($D45,Camere!$A$5:$G$104,5,FALSE),""))</f>
        <v/>
      </c>
      <c r="K45" s="30">
        <f>IF(OR($B45="",$I45="",$J45=""),"",IFERROR($I45*$J45,""))</f>
        <v/>
      </c>
      <c r="L45" s="11" t="n"/>
      <c r="M45" s="10" t="n"/>
      <c r="N45" s="11" t="n"/>
      <c r="O45" s="12">
        <f>IF($B45="","",IF(OR($C45="No",$M45="Annullato"),"Non assegnare",IF(OR($C45="",$D45="",$F45="",$G45="",$H45="",$L45="",$M45=""),"Da completare",IF($G45&lt;=$F45,"Controllare date",IF(IFERROR(VLOOKUP($D45,Camere!$A$5:$G$104,1,FALSE),"")="","Camera non trovata",IF(IFERROR(VLOOKUP($D45,Camere!$A$5:$G$104,6,FALSE),"")&lt;&gt;"Disponibile","Camera da verificare",IF($H45&gt;IFERROR(VLOOKUP($D45,Camere!$A$5:$G$104,4,FALSE),0),"Capienza superata",IF(COUNTIFS($D$5:$D$124,$D45,$F$5:$F$124,"&lt;"&amp;$G45,$G$5:$G$124,"&gt;"&amp;$F45,$C$5:$C$124,"&lt;&gt;No",$M$5:$M$124,"&lt;&gt;Annullato")&gt;1,"Sovrapposizione","OK"))))))))</f>
        <v/>
      </c>
    </row>
    <row r="46" ht="27" customHeight="1">
      <c r="A46" s="10" t="n"/>
      <c r="B46" s="11" t="n"/>
      <c r="C46" s="10" t="n"/>
      <c r="D46" s="10" t="n"/>
      <c r="E46" s="17">
        <f>IF($B46="","",IFERROR(VLOOKUP($D46,Camere!$A$5:$G$104,2,FALSE),"Camera non trovata"))</f>
        <v/>
      </c>
      <c r="F46" s="29" t="n"/>
      <c r="G46" s="29" t="n"/>
      <c r="H46" s="14" t="n"/>
      <c r="I46" s="18">
        <f>IF(OR($B46="",$F46="",$G46=""),"",IFERROR(IF($G46&gt;$F46,$G46-$F46,""),""))</f>
        <v/>
      </c>
      <c r="J46" s="31">
        <f>IF(OR($B46="",$D46=""),"",IFERROR(VLOOKUP($D46,Camere!$A$5:$G$104,5,FALSE),""))</f>
        <v/>
      </c>
      <c r="K46" s="31">
        <f>IF(OR($B46="",$I46="",$J46=""),"",IFERROR($I46*$J46,""))</f>
        <v/>
      </c>
      <c r="L46" s="11" t="n"/>
      <c r="M46" s="10" t="n"/>
      <c r="N46" s="11" t="n"/>
      <c r="O46" s="17">
        <f>IF($B46="","",IF(OR($C46="No",$M46="Annullato"),"Non assegnare",IF(OR($C46="",$D46="",$F46="",$G46="",$H46="",$L46="",$M46=""),"Da completare",IF($G46&lt;=$F46,"Controllare date",IF(IFERROR(VLOOKUP($D46,Camere!$A$5:$G$104,1,FALSE),"")="","Camera non trovata",IF(IFERROR(VLOOKUP($D46,Camere!$A$5:$G$104,6,FALSE),"")&lt;&gt;"Disponibile","Camera da verificare",IF($H46&gt;IFERROR(VLOOKUP($D46,Camere!$A$5:$G$104,4,FALSE),0),"Capienza superata",IF(COUNTIFS($D$5:$D$124,$D46,$F$5:$F$124,"&lt;"&amp;$G46,$G$5:$G$124,"&gt;"&amp;$F46,$C$5:$C$124,"&lt;&gt;No",$M$5:$M$124,"&lt;&gt;Annullato")&gt;1,"Sovrapposizione","OK"))))))))</f>
        <v/>
      </c>
    </row>
    <row r="47" ht="27" customHeight="1">
      <c r="A47" s="10" t="n"/>
      <c r="B47" s="11" t="n"/>
      <c r="C47" s="10" t="n"/>
      <c r="D47" s="10" t="n"/>
      <c r="E47" s="12">
        <f>IF($B47="","",IFERROR(VLOOKUP($D47,Camere!$A$5:$G$104,2,FALSE),"Camera non trovata"))</f>
        <v/>
      </c>
      <c r="F47" s="29" t="n"/>
      <c r="G47" s="29" t="n"/>
      <c r="H47" s="14" t="n"/>
      <c r="I47" s="15">
        <f>IF(OR($B47="",$F47="",$G47=""),"",IFERROR(IF($G47&gt;$F47,$G47-$F47,""),""))</f>
        <v/>
      </c>
      <c r="J47" s="30">
        <f>IF(OR($B47="",$D47=""),"",IFERROR(VLOOKUP($D47,Camere!$A$5:$G$104,5,FALSE),""))</f>
        <v/>
      </c>
      <c r="K47" s="30">
        <f>IF(OR($B47="",$I47="",$J47=""),"",IFERROR($I47*$J47,""))</f>
        <v/>
      </c>
      <c r="L47" s="11" t="n"/>
      <c r="M47" s="10" t="n"/>
      <c r="N47" s="11" t="n"/>
      <c r="O47" s="12">
        <f>IF($B47="","",IF(OR($C47="No",$M47="Annullato"),"Non assegnare",IF(OR($C47="",$D47="",$F47="",$G47="",$H47="",$L47="",$M47=""),"Da completare",IF($G47&lt;=$F47,"Controllare date",IF(IFERROR(VLOOKUP($D47,Camere!$A$5:$G$104,1,FALSE),"")="","Camera non trovata",IF(IFERROR(VLOOKUP($D47,Camere!$A$5:$G$104,6,FALSE),"")&lt;&gt;"Disponibile","Camera da verificare",IF($H47&gt;IFERROR(VLOOKUP($D47,Camere!$A$5:$G$104,4,FALSE),0),"Capienza superata",IF(COUNTIFS($D$5:$D$124,$D47,$F$5:$F$124,"&lt;"&amp;$G47,$G$5:$G$124,"&gt;"&amp;$F47,$C$5:$C$124,"&lt;&gt;No",$M$5:$M$124,"&lt;&gt;Annullato")&gt;1,"Sovrapposizione","OK"))))))))</f>
        <v/>
      </c>
    </row>
    <row r="48" ht="27" customHeight="1">
      <c r="A48" s="10" t="n"/>
      <c r="B48" s="11" t="n"/>
      <c r="C48" s="10" t="n"/>
      <c r="D48" s="10" t="n"/>
      <c r="E48" s="17">
        <f>IF($B48="","",IFERROR(VLOOKUP($D48,Camere!$A$5:$G$104,2,FALSE),"Camera non trovata"))</f>
        <v/>
      </c>
      <c r="F48" s="29" t="n"/>
      <c r="G48" s="29" t="n"/>
      <c r="H48" s="14" t="n"/>
      <c r="I48" s="18">
        <f>IF(OR($B48="",$F48="",$G48=""),"",IFERROR(IF($G48&gt;$F48,$G48-$F48,""),""))</f>
        <v/>
      </c>
      <c r="J48" s="31">
        <f>IF(OR($B48="",$D48=""),"",IFERROR(VLOOKUP($D48,Camere!$A$5:$G$104,5,FALSE),""))</f>
        <v/>
      </c>
      <c r="K48" s="31">
        <f>IF(OR($B48="",$I48="",$J48=""),"",IFERROR($I48*$J48,""))</f>
        <v/>
      </c>
      <c r="L48" s="11" t="n"/>
      <c r="M48" s="10" t="n"/>
      <c r="N48" s="11" t="n"/>
      <c r="O48" s="17">
        <f>IF($B48="","",IF(OR($C48="No",$M48="Annullato"),"Non assegnare",IF(OR($C48="",$D48="",$F48="",$G48="",$H48="",$L48="",$M48=""),"Da completare",IF($G48&lt;=$F48,"Controllare date",IF(IFERROR(VLOOKUP($D48,Camere!$A$5:$G$104,1,FALSE),"")="","Camera non trovata",IF(IFERROR(VLOOKUP($D48,Camere!$A$5:$G$104,6,FALSE),"")&lt;&gt;"Disponibile","Camera da verificare",IF($H48&gt;IFERROR(VLOOKUP($D48,Camere!$A$5:$G$104,4,FALSE),0),"Capienza superata",IF(COUNTIFS($D$5:$D$124,$D48,$F$5:$F$124,"&lt;"&amp;$G48,$G$5:$G$124,"&gt;"&amp;$F48,$C$5:$C$124,"&lt;&gt;No",$M$5:$M$124,"&lt;&gt;Annullato")&gt;1,"Sovrapposizione","OK"))))))))</f>
        <v/>
      </c>
    </row>
    <row r="49" ht="27" customHeight="1">
      <c r="A49" s="10" t="n"/>
      <c r="B49" s="11" t="n"/>
      <c r="C49" s="10" t="n"/>
      <c r="D49" s="10" t="n"/>
      <c r="E49" s="12">
        <f>IF($B49="","",IFERROR(VLOOKUP($D49,Camere!$A$5:$G$104,2,FALSE),"Camera non trovata"))</f>
        <v/>
      </c>
      <c r="F49" s="29" t="n"/>
      <c r="G49" s="29" t="n"/>
      <c r="H49" s="14" t="n"/>
      <c r="I49" s="15">
        <f>IF(OR($B49="",$F49="",$G49=""),"",IFERROR(IF($G49&gt;$F49,$G49-$F49,""),""))</f>
        <v/>
      </c>
      <c r="J49" s="30">
        <f>IF(OR($B49="",$D49=""),"",IFERROR(VLOOKUP($D49,Camere!$A$5:$G$104,5,FALSE),""))</f>
        <v/>
      </c>
      <c r="K49" s="30">
        <f>IF(OR($B49="",$I49="",$J49=""),"",IFERROR($I49*$J49,""))</f>
        <v/>
      </c>
      <c r="L49" s="11" t="n"/>
      <c r="M49" s="10" t="n"/>
      <c r="N49" s="11" t="n"/>
      <c r="O49" s="12">
        <f>IF($B49="","",IF(OR($C49="No",$M49="Annullato"),"Non assegnare",IF(OR($C49="",$D49="",$F49="",$G49="",$H49="",$L49="",$M49=""),"Da completare",IF($G49&lt;=$F49,"Controllare date",IF(IFERROR(VLOOKUP($D49,Camere!$A$5:$G$104,1,FALSE),"")="","Camera non trovata",IF(IFERROR(VLOOKUP($D49,Camere!$A$5:$G$104,6,FALSE),"")&lt;&gt;"Disponibile","Camera da verificare",IF($H49&gt;IFERROR(VLOOKUP($D49,Camere!$A$5:$G$104,4,FALSE),0),"Capienza superata",IF(COUNTIFS($D$5:$D$124,$D49,$F$5:$F$124,"&lt;"&amp;$G49,$G$5:$G$124,"&gt;"&amp;$F49,$C$5:$C$124,"&lt;&gt;No",$M$5:$M$124,"&lt;&gt;Annullato")&gt;1,"Sovrapposizione","OK"))))))))</f>
        <v/>
      </c>
    </row>
    <row r="50" ht="27" customHeight="1">
      <c r="A50" s="10" t="n"/>
      <c r="B50" s="11" t="n"/>
      <c r="C50" s="10" t="n"/>
      <c r="D50" s="10" t="n"/>
      <c r="E50" s="17">
        <f>IF($B50="","",IFERROR(VLOOKUP($D50,Camere!$A$5:$G$104,2,FALSE),"Camera non trovata"))</f>
        <v/>
      </c>
      <c r="F50" s="29" t="n"/>
      <c r="G50" s="29" t="n"/>
      <c r="H50" s="14" t="n"/>
      <c r="I50" s="18">
        <f>IF(OR($B50="",$F50="",$G50=""),"",IFERROR(IF($G50&gt;$F50,$G50-$F50,""),""))</f>
        <v/>
      </c>
      <c r="J50" s="31">
        <f>IF(OR($B50="",$D50=""),"",IFERROR(VLOOKUP($D50,Camere!$A$5:$G$104,5,FALSE),""))</f>
        <v/>
      </c>
      <c r="K50" s="31">
        <f>IF(OR($B50="",$I50="",$J50=""),"",IFERROR($I50*$J50,""))</f>
        <v/>
      </c>
      <c r="L50" s="11" t="n"/>
      <c r="M50" s="10" t="n"/>
      <c r="N50" s="11" t="n"/>
      <c r="O50" s="17">
        <f>IF($B50="","",IF(OR($C50="No",$M50="Annullato"),"Non assegnare",IF(OR($C50="",$D50="",$F50="",$G50="",$H50="",$L50="",$M50=""),"Da completare",IF($G50&lt;=$F50,"Controllare date",IF(IFERROR(VLOOKUP($D50,Camere!$A$5:$G$104,1,FALSE),"")="","Camera non trovata",IF(IFERROR(VLOOKUP($D50,Camere!$A$5:$G$104,6,FALSE),"")&lt;&gt;"Disponibile","Camera da verificare",IF($H50&gt;IFERROR(VLOOKUP($D50,Camere!$A$5:$G$104,4,FALSE),0),"Capienza superata",IF(COUNTIFS($D$5:$D$124,$D50,$F$5:$F$124,"&lt;"&amp;$G50,$G$5:$G$124,"&gt;"&amp;$F50,$C$5:$C$124,"&lt;&gt;No",$M$5:$M$124,"&lt;&gt;Annullato")&gt;1,"Sovrapposizione","OK"))))))))</f>
        <v/>
      </c>
    </row>
    <row r="51" ht="27" customHeight="1">
      <c r="A51" s="10" t="n"/>
      <c r="B51" s="11" t="n"/>
      <c r="C51" s="10" t="n"/>
      <c r="D51" s="10" t="n"/>
      <c r="E51" s="12">
        <f>IF($B51="","",IFERROR(VLOOKUP($D51,Camere!$A$5:$G$104,2,FALSE),"Camera non trovata"))</f>
        <v/>
      </c>
      <c r="F51" s="29" t="n"/>
      <c r="G51" s="29" t="n"/>
      <c r="H51" s="14" t="n"/>
      <c r="I51" s="15">
        <f>IF(OR($B51="",$F51="",$G51=""),"",IFERROR(IF($G51&gt;$F51,$G51-$F51,""),""))</f>
        <v/>
      </c>
      <c r="J51" s="30">
        <f>IF(OR($B51="",$D51=""),"",IFERROR(VLOOKUP($D51,Camere!$A$5:$G$104,5,FALSE),""))</f>
        <v/>
      </c>
      <c r="K51" s="30">
        <f>IF(OR($B51="",$I51="",$J51=""),"",IFERROR($I51*$J51,""))</f>
        <v/>
      </c>
      <c r="L51" s="11" t="n"/>
      <c r="M51" s="10" t="n"/>
      <c r="N51" s="11" t="n"/>
      <c r="O51" s="12">
        <f>IF($B51="","",IF(OR($C51="No",$M51="Annullato"),"Non assegnare",IF(OR($C51="",$D51="",$F51="",$G51="",$H51="",$L51="",$M51=""),"Da completare",IF($G51&lt;=$F51,"Controllare date",IF(IFERROR(VLOOKUP($D51,Camere!$A$5:$G$104,1,FALSE),"")="","Camera non trovata",IF(IFERROR(VLOOKUP($D51,Camere!$A$5:$G$104,6,FALSE),"")&lt;&gt;"Disponibile","Camera da verificare",IF($H51&gt;IFERROR(VLOOKUP($D51,Camere!$A$5:$G$104,4,FALSE),0),"Capienza superata",IF(COUNTIFS($D$5:$D$124,$D51,$F$5:$F$124,"&lt;"&amp;$G51,$G$5:$G$124,"&gt;"&amp;$F51,$C$5:$C$124,"&lt;&gt;No",$M$5:$M$124,"&lt;&gt;Annullato")&gt;1,"Sovrapposizione","OK"))))))))</f>
        <v/>
      </c>
    </row>
    <row r="52" ht="27" customHeight="1">
      <c r="A52" s="10" t="n"/>
      <c r="B52" s="11" t="n"/>
      <c r="C52" s="10" t="n"/>
      <c r="D52" s="10" t="n"/>
      <c r="E52" s="17">
        <f>IF($B52="","",IFERROR(VLOOKUP($D52,Camere!$A$5:$G$104,2,FALSE),"Camera non trovata"))</f>
        <v/>
      </c>
      <c r="F52" s="29" t="n"/>
      <c r="G52" s="29" t="n"/>
      <c r="H52" s="14" t="n"/>
      <c r="I52" s="18">
        <f>IF(OR($B52="",$F52="",$G52=""),"",IFERROR(IF($G52&gt;$F52,$G52-$F52,""),""))</f>
        <v/>
      </c>
      <c r="J52" s="31">
        <f>IF(OR($B52="",$D52=""),"",IFERROR(VLOOKUP($D52,Camere!$A$5:$G$104,5,FALSE),""))</f>
        <v/>
      </c>
      <c r="K52" s="31">
        <f>IF(OR($B52="",$I52="",$J52=""),"",IFERROR($I52*$J52,""))</f>
        <v/>
      </c>
      <c r="L52" s="11" t="n"/>
      <c r="M52" s="10" t="n"/>
      <c r="N52" s="11" t="n"/>
      <c r="O52" s="17">
        <f>IF($B52="","",IF(OR($C52="No",$M52="Annullato"),"Non assegnare",IF(OR($C52="",$D52="",$F52="",$G52="",$H52="",$L52="",$M52=""),"Da completare",IF($G52&lt;=$F52,"Controllare date",IF(IFERROR(VLOOKUP($D52,Camere!$A$5:$G$104,1,FALSE),"")="","Camera non trovata",IF(IFERROR(VLOOKUP($D52,Camere!$A$5:$G$104,6,FALSE),"")&lt;&gt;"Disponibile","Camera da verificare",IF($H52&gt;IFERROR(VLOOKUP($D52,Camere!$A$5:$G$104,4,FALSE),0),"Capienza superata",IF(COUNTIFS($D$5:$D$124,$D52,$F$5:$F$124,"&lt;"&amp;$G52,$G$5:$G$124,"&gt;"&amp;$F52,$C$5:$C$124,"&lt;&gt;No",$M$5:$M$124,"&lt;&gt;Annullato")&gt;1,"Sovrapposizione","OK"))))))))</f>
        <v/>
      </c>
    </row>
    <row r="53" ht="27" customHeight="1">
      <c r="A53" s="10" t="n"/>
      <c r="B53" s="11" t="n"/>
      <c r="C53" s="10" t="n"/>
      <c r="D53" s="10" t="n"/>
      <c r="E53" s="12">
        <f>IF($B53="","",IFERROR(VLOOKUP($D53,Camere!$A$5:$G$104,2,FALSE),"Camera non trovata"))</f>
        <v/>
      </c>
      <c r="F53" s="29" t="n"/>
      <c r="G53" s="29" t="n"/>
      <c r="H53" s="14" t="n"/>
      <c r="I53" s="15">
        <f>IF(OR($B53="",$F53="",$G53=""),"",IFERROR(IF($G53&gt;$F53,$G53-$F53,""),""))</f>
        <v/>
      </c>
      <c r="J53" s="30">
        <f>IF(OR($B53="",$D53=""),"",IFERROR(VLOOKUP($D53,Camere!$A$5:$G$104,5,FALSE),""))</f>
        <v/>
      </c>
      <c r="K53" s="30">
        <f>IF(OR($B53="",$I53="",$J53=""),"",IFERROR($I53*$J53,""))</f>
        <v/>
      </c>
      <c r="L53" s="11" t="n"/>
      <c r="M53" s="10" t="n"/>
      <c r="N53" s="11" t="n"/>
      <c r="O53" s="12">
        <f>IF($B53="","",IF(OR($C53="No",$M53="Annullato"),"Non assegnare",IF(OR($C53="",$D53="",$F53="",$G53="",$H53="",$L53="",$M53=""),"Da completare",IF($G53&lt;=$F53,"Controllare date",IF(IFERROR(VLOOKUP($D53,Camere!$A$5:$G$104,1,FALSE),"")="","Camera non trovata",IF(IFERROR(VLOOKUP($D53,Camere!$A$5:$G$104,6,FALSE),"")&lt;&gt;"Disponibile","Camera da verificare",IF($H53&gt;IFERROR(VLOOKUP($D53,Camere!$A$5:$G$104,4,FALSE),0),"Capienza superata",IF(COUNTIFS($D$5:$D$124,$D53,$F$5:$F$124,"&lt;"&amp;$G53,$G$5:$G$124,"&gt;"&amp;$F53,$C$5:$C$124,"&lt;&gt;No",$M$5:$M$124,"&lt;&gt;Annullato")&gt;1,"Sovrapposizione","OK"))))))))</f>
        <v/>
      </c>
    </row>
    <row r="54" ht="27" customHeight="1">
      <c r="A54" s="10" t="n"/>
      <c r="B54" s="11" t="n"/>
      <c r="C54" s="10" t="n"/>
      <c r="D54" s="10" t="n"/>
      <c r="E54" s="17">
        <f>IF($B54="","",IFERROR(VLOOKUP($D54,Camere!$A$5:$G$104,2,FALSE),"Camera non trovata"))</f>
        <v/>
      </c>
      <c r="F54" s="29" t="n"/>
      <c r="G54" s="29" t="n"/>
      <c r="H54" s="14" t="n"/>
      <c r="I54" s="18">
        <f>IF(OR($B54="",$F54="",$G54=""),"",IFERROR(IF($G54&gt;$F54,$G54-$F54,""),""))</f>
        <v/>
      </c>
      <c r="J54" s="31">
        <f>IF(OR($B54="",$D54=""),"",IFERROR(VLOOKUP($D54,Camere!$A$5:$G$104,5,FALSE),""))</f>
        <v/>
      </c>
      <c r="K54" s="31">
        <f>IF(OR($B54="",$I54="",$J54=""),"",IFERROR($I54*$J54,""))</f>
        <v/>
      </c>
      <c r="L54" s="11" t="n"/>
      <c r="M54" s="10" t="n"/>
      <c r="N54" s="11" t="n"/>
      <c r="O54" s="17">
        <f>IF($B54="","",IF(OR($C54="No",$M54="Annullato"),"Non assegnare",IF(OR($C54="",$D54="",$F54="",$G54="",$H54="",$L54="",$M54=""),"Da completare",IF($G54&lt;=$F54,"Controllare date",IF(IFERROR(VLOOKUP($D54,Camere!$A$5:$G$104,1,FALSE),"")="","Camera non trovata",IF(IFERROR(VLOOKUP($D54,Camere!$A$5:$G$104,6,FALSE),"")&lt;&gt;"Disponibile","Camera da verificare",IF($H54&gt;IFERROR(VLOOKUP($D54,Camere!$A$5:$G$104,4,FALSE),0),"Capienza superata",IF(COUNTIFS($D$5:$D$124,$D54,$F$5:$F$124,"&lt;"&amp;$G54,$G$5:$G$124,"&gt;"&amp;$F54,$C$5:$C$124,"&lt;&gt;No",$M$5:$M$124,"&lt;&gt;Annullato")&gt;1,"Sovrapposizione","OK"))))))))</f>
        <v/>
      </c>
    </row>
    <row r="55" ht="27" customHeight="1">
      <c r="A55" s="10" t="n"/>
      <c r="B55" s="11" t="n"/>
      <c r="C55" s="10" t="n"/>
      <c r="D55" s="10" t="n"/>
      <c r="E55" s="12">
        <f>IF($B55="","",IFERROR(VLOOKUP($D55,Camere!$A$5:$G$104,2,FALSE),"Camera non trovata"))</f>
        <v/>
      </c>
      <c r="F55" s="29" t="n"/>
      <c r="G55" s="29" t="n"/>
      <c r="H55" s="14" t="n"/>
      <c r="I55" s="15">
        <f>IF(OR($B55="",$F55="",$G55=""),"",IFERROR(IF($G55&gt;$F55,$G55-$F55,""),""))</f>
        <v/>
      </c>
      <c r="J55" s="30">
        <f>IF(OR($B55="",$D55=""),"",IFERROR(VLOOKUP($D55,Camere!$A$5:$G$104,5,FALSE),""))</f>
        <v/>
      </c>
      <c r="K55" s="30">
        <f>IF(OR($B55="",$I55="",$J55=""),"",IFERROR($I55*$J55,""))</f>
        <v/>
      </c>
      <c r="L55" s="11" t="n"/>
      <c r="M55" s="10" t="n"/>
      <c r="N55" s="11" t="n"/>
      <c r="O55" s="12">
        <f>IF($B55="","",IF(OR($C55="No",$M55="Annullato"),"Non assegnare",IF(OR($C55="",$D55="",$F55="",$G55="",$H55="",$L55="",$M55=""),"Da completare",IF($G55&lt;=$F55,"Controllare date",IF(IFERROR(VLOOKUP($D55,Camere!$A$5:$G$104,1,FALSE),"")="","Camera non trovata",IF(IFERROR(VLOOKUP($D55,Camere!$A$5:$G$104,6,FALSE),"")&lt;&gt;"Disponibile","Camera da verificare",IF($H55&gt;IFERROR(VLOOKUP($D55,Camere!$A$5:$G$104,4,FALSE),0),"Capienza superata",IF(COUNTIFS($D$5:$D$124,$D55,$F$5:$F$124,"&lt;"&amp;$G55,$G$5:$G$124,"&gt;"&amp;$F55,$C$5:$C$124,"&lt;&gt;No",$M$5:$M$124,"&lt;&gt;Annullato")&gt;1,"Sovrapposizione","OK"))))))))</f>
        <v/>
      </c>
    </row>
    <row r="56" ht="27" customHeight="1">
      <c r="A56" s="10" t="n"/>
      <c r="B56" s="11" t="n"/>
      <c r="C56" s="10" t="n"/>
      <c r="D56" s="10" t="n"/>
      <c r="E56" s="17">
        <f>IF($B56="","",IFERROR(VLOOKUP($D56,Camere!$A$5:$G$104,2,FALSE),"Camera non trovata"))</f>
        <v/>
      </c>
      <c r="F56" s="29" t="n"/>
      <c r="G56" s="29" t="n"/>
      <c r="H56" s="14" t="n"/>
      <c r="I56" s="18">
        <f>IF(OR($B56="",$F56="",$G56=""),"",IFERROR(IF($G56&gt;$F56,$G56-$F56,""),""))</f>
        <v/>
      </c>
      <c r="J56" s="31">
        <f>IF(OR($B56="",$D56=""),"",IFERROR(VLOOKUP($D56,Camere!$A$5:$G$104,5,FALSE),""))</f>
        <v/>
      </c>
      <c r="K56" s="31">
        <f>IF(OR($B56="",$I56="",$J56=""),"",IFERROR($I56*$J56,""))</f>
        <v/>
      </c>
      <c r="L56" s="11" t="n"/>
      <c r="M56" s="10" t="n"/>
      <c r="N56" s="11" t="n"/>
      <c r="O56" s="17">
        <f>IF($B56="","",IF(OR($C56="No",$M56="Annullato"),"Non assegnare",IF(OR($C56="",$D56="",$F56="",$G56="",$H56="",$L56="",$M56=""),"Da completare",IF($G56&lt;=$F56,"Controllare date",IF(IFERROR(VLOOKUP($D56,Camere!$A$5:$G$104,1,FALSE),"")="","Camera non trovata",IF(IFERROR(VLOOKUP($D56,Camere!$A$5:$G$104,6,FALSE),"")&lt;&gt;"Disponibile","Camera da verificare",IF($H56&gt;IFERROR(VLOOKUP($D56,Camere!$A$5:$G$104,4,FALSE),0),"Capienza superata",IF(COUNTIFS($D$5:$D$124,$D56,$F$5:$F$124,"&lt;"&amp;$G56,$G$5:$G$124,"&gt;"&amp;$F56,$C$5:$C$124,"&lt;&gt;No",$M$5:$M$124,"&lt;&gt;Annullato")&gt;1,"Sovrapposizione","OK"))))))))</f>
        <v/>
      </c>
    </row>
    <row r="57" ht="27" customHeight="1">
      <c r="A57" s="10" t="n"/>
      <c r="B57" s="11" t="n"/>
      <c r="C57" s="10" t="n"/>
      <c r="D57" s="10" t="n"/>
      <c r="E57" s="12">
        <f>IF($B57="","",IFERROR(VLOOKUP($D57,Camere!$A$5:$G$104,2,FALSE),"Camera non trovata"))</f>
        <v/>
      </c>
      <c r="F57" s="29" t="n"/>
      <c r="G57" s="29" t="n"/>
      <c r="H57" s="14" t="n"/>
      <c r="I57" s="15">
        <f>IF(OR($B57="",$F57="",$G57=""),"",IFERROR(IF($G57&gt;$F57,$G57-$F57,""),""))</f>
        <v/>
      </c>
      <c r="J57" s="30">
        <f>IF(OR($B57="",$D57=""),"",IFERROR(VLOOKUP($D57,Camere!$A$5:$G$104,5,FALSE),""))</f>
        <v/>
      </c>
      <c r="K57" s="30">
        <f>IF(OR($B57="",$I57="",$J57=""),"",IFERROR($I57*$J57,""))</f>
        <v/>
      </c>
      <c r="L57" s="11" t="n"/>
      <c r="M57" s="10" t="n"/>
      <c r="N57" s="11" t="n"/>
      <c r="O57" s="12">
        <f>IF($B57="","",IF(OR($C57="No",$M57="Annullato"),"Non assegnare",IF(OR($C57="",$D57="",$F57="",$G57="",$H57="",$L57="",$M57=""),"Da completare",IF($G57&lt;=$F57,"Controllare date",IF(IFERROR(VLOOKUP($D57,Camere!$A$5:$G$104,1,FALSE),"")="","Camera non trovata",IF(IFERROR(VLOOKUP($D57,Camere!$A$5:$G$104,6,FALSE),"")&lt;&gt;"Disponibile","Camera da verificare",IF($H57&gt;IFERROR(VLOOKUP($D57,Camere!$A$5:$G$104,4,FALSE),0),"Capienza superata",IF(COUNTIFS($D$5:$D$124,$D57,$F$5:$F$124,"&lt;"&amp;$G57,$G$5:$G$124,"&gt;"&amp;$F57,$C$5:$C$124,"&lt;&gt;No",$M$5:$M$124,"&lt;&gt;Annullato")&gt;1,"Sovrapposizione","OK"))))))))</f>
        <v/>
      </c>
    </row>
    <row r="58" ht="27" customHeight="1">
      <c r="A58" s="10" t="n"/>
      <c r="B58" s="11" t="n"/>
      <c r="C58" s="10" t="n"/>
      <c r="D58" s="10" t="n"/>
      <c r="E58" s="17">
        <f>IF($B58="","",IFERROR(VLOOKUP($D58,Camere!$A$5:$G$104,2,FALSE),"Camera non trovata"))</f>
        <v/>
      </c>
      <c r="F58" s="29" t="n"/>
      <c r="G58" s="29" t="n"/>
      <c r="H58" s="14" t="n"/>
      <c r="I58" s="18">
        <f>IF(OR($B58="",$F58="",$G58=""),"",IFERROR(IF($G58&gt;$F58,$G58-$F58,""),""))</f>
        <v/>
      </c>
      <c r="J58" s="31">
        <f>IF(OR($B58="",$D58=""),"",IFERROR(VLOOKUP($D58,Camere!$A$5:$G$104,5,FALSE),""))</f>
        <v/>
      </c>
      <c r="K58" s="31">
        <f>IF(OR($B58="",$I58="",$J58=""),"",IFERROR($I58*$J58,""))</f>
        <v/>
      </c>
      <c r="L58" s="11" t="n"/>
      <c r="M58" s="10" t="n"/>
      <c r="N58" s="11" t="n"/>
      <c r="O58" s="17">
        <f>IF($B58="","",IF(OR($C58="No",$M58="Annullato"),"Non assegnare",IF(OR($C58="",$D58="",$F58="",$G58="",$H58="",$L58="",$M58=""),"Da completare",IF($G58&lt;=$F58,"Controllare date",IF(IFERROR(VLOOKUP($D58,Camere!$A$5:$G$104,1,FALSE),"")="","Camera non trovata",IF(IFERROR(VLOOKUP($D58,Camere!$A$5:$G$104,6,FALSE),"")&lt;&gt;"Disponibile","Camera da verificare",IF($H58&gt;IFERROR(VLOOKUP($D58,Camere!$A$5:$G$104,4,FALSE),0),"Capienza superata",IF(COUNTIFS($D$5:$D$124,$D58,$F$5:$F$124,"&lt;"&amp;$G58,$G$5:$G$124,"&gt;"&amp;$F58,$C$5:$C$124,"&lt;&gt;No",$M$5:$M$124,"&lt;&gt;Annullato")&gt;1,"Sovrapposizione","OK"))))))))</f>
        <v/>
      </c>
    </row>
    <row r="59" ht="27" customHeight="1">
      <c r="A59" s="10" t="n"/>
      <c r="B59" s="11" t="n"/>
      <c r="C59" s="10" t="n"/>
      <c r="D59" s="10" t="n"/>
      <c r="E59" s="12">
        <f>IF($B59="","",IFERROR(VLOOKUP($D59,Camere!$A$5:$G$104,2,FALSE),"Camera non trovata"))</f>
        <v/>
      </c>
      <c r="F59" s="29" t="n"/>
      <c r="G59" s="29" t="n"/>
      <c r="H59" s="14" t="n"/>
      <c r="I59" s="15">
        <f>IF(OR($B59="",$F59="",$G59=""),"",IFERROR(IF($G59&gt;$F59,$G59-$F59,""),""))</f>
        <v/>
      </c>
      <c r="J59" s="30">
        <f>IF(OR($B59="",$D59=""),"",IFERROR(VLOOKUP($D59,Camere!$A$5:$G$104,5,FALSE),""))</f>
        <v/>
      </c>
      <c r="K59" s="30">
        <f>IF(OR($B59="",$I59="",$J59=""),"",IFERROR($I59*$J59,""))</f>
        <v/>
      </c>
      <c r="L59" s="11" t="n"/>
      <c r="M59" s="10" t="n"/>
      <c r="N59" s="11" t="n"/>
      <c r="O59" s="12">
        <f>IF($B59="","",IF(OR($C59="No",$M59="Annullato"),"Non assegnare",IF(OR($C59="",$D59="",$F59="",$G59="",$H59="",$L59="",$M59=""),"Da completare",IF($G59&lt;=$F59,"Controllare date",IF(IFERROR(VLOOKUP($D59,Camere!$A$5:$G$104,1,FALSE),"")="","Camera non trovata",IF(IFERROR(VLOOKUP($D59,Camere!$A$5:$G$104,6,FALSE),"")&lt;&gt;"Disponibile","Camera da verificare",IF($H59&gt;IFERROR(VLOOKUP($D59,Camere!$A$5:$G$104,4,FALSE),0),"Capienza superata",IF(COUNTIFS($D$5:$D$124,$D59,$F$5:$F$124,"&lt;"&amp;$G59,$G$5:$G$124,"&gt;"&amp;$F59,$C$5:$C$124,"&lt;&gt;No",$M$5:$M$124,"&lt;&gt;Annullato")&gt;1,"Sovrapposizione","OK"))))))))</f>
        <v/>
      </c>
    </row>
    <row r="60" ht="27" customHeight="1">
      <c r="A60" s="10" t="n"/>
      <c r="B60" s="11" t="n"/>
      <c r="C60" s="10" t="n"/>
      <c r="D60" s="10" t="n"/>
      <c r="E60" s="17">
        <f>IF($B60="","",IFERROR(VLOOKUP($D60,Camere!$A$5:$G$104,2,FALSE),"Camera non trovata"))</f>
        <v/>
      </c>
      <c r="F60" s="29" t="n"/>
      <c r="G60" s="29" t="n"/>
      <c r="H60" s="14" t="n"/>
      <c r="I60" s="18">
        <f>IF(OR($B60="",$F60="",$G60=""),"",IFERROR(IF($G60&gt;$F60,$G60-$F60,""),""))</f>
        <v/>
      </c>
      <c r="J60" s="31">
        <f>IF(OR($B60="",$D60=""),"",IFERROR(VLOOKUP($D60,Camere!$A$5:$G$104,5,FALSE),""))</f>
        <v/>
      </c>
      <c r="K60" s="31">
        <f>IF(OR($B60="",$I60="",$J60=""),"",IFERROR($I60*$J60,""))</f>
        <v/>
      </c>
      <c r="L60" s="11" t="n"/>
      <c r="M60" s="10" t="n"/>
      <c r="N60" s="11" t="n"/>
      <c r="O60" s="17">
        <f>IF($B60="","",IF(OR($C60="No",$M60="Annullato"),"Non assegnare",IF(OR($C60="",$D60="",$F60="",$G60="",$H60="",$L60="",$M60=""),"Da completare",IF($G60&lt;=$F60,"Controllare date",IF(IFERROR(VLOOKUP($D60,Camere!$A$5:$G$104,1,FALSE),"")="","Camera non trovata",IF(IFERROR(VLOOKUP($D60,Camere!$A$5:$G$104,6,FALSE),"")&lt;&gt;"Disponibile","Camera da verificare",IF($H60&gt;IFERROR(VLOOKUP($D60,Camere!$A$5:$G$104,4,FALSE),0),"Capienza superata",IF(COUNTIFS($D$5:$D$124,$D60,$F$5:$F$124,"&lt;"&amp;$G60,$G$5:$G$124,"&gt;"&amp;$F60,$C$5:$C$124,"&lt;&gt;No",$M$5:$M$124,"&lt;&gt;Annullato")&gt;1,"Sovrapposizione","OK"))))))))</f>
        <v/>
      </c>
    </row>
    <row r="61" ht="27" customHeight="1">
      <c r="A61" s="10" t="n"/>
      <c r="B61" s="11" t="n"/>
      <c r="C61" s="10" t="n"/>
      <c r="D61" s="10" t="n"/>
      <c r="E61" s="12">
        <f>IF($B61="","",IFERROR(VLOOKUP($D61,Camere!$A$5:$G$104,2,FALSE),"Camera non trovata"))</f>
        <v/>
      </c>
      <c r="F61" s="29" t="n"/>
      <c r="G61" s="29" t="n"/>
      <c r="H61" s="14" t="n"/>
      <c r="I61" s="15">
        <f>IF(OR($B61="",$F61="",$G61=""),"",IFERROR(IF($G61&gt;$F61,$G61-$F61,""),""))</f>
        <v/>
      </c>
      <c r="J61" s="30">
        <f>IF(OR($B61="",$D61=""),"",IFERROR(VLOOKUP($D61,Camere!$A$5:$G$104,5,FALSE),""))</f>
        <v/>
      </c>
      <c r="K61" s="30">
        <f>IF(OR($B61="",$I61="",$J61=""),"",IFERROR($I61*$J61,""))</f>
        <v/>
      </c>
      <c r="L61" s="11" t="n"/>
      <c r="M61" s="10" t="n"/>
      <c r="N61" s="11" t="n"/>
      <c r="O61" s="12">
        <f>IF($B61="","",IF(OR($C61="No",$M61="Annullato"),"Non assegnare",IF(OR($C61="",$D61="",$F61="",$G61="",$H61="",$L61="",$M61=""),"Da completare",IF($G61&lt;=$F61,"Controllare date",IF(IFERROR(VLOOKUP($D61,Camere!$A$5:$G$104,1,FALSE),"")="","Camera non trovata",IF(IFERROR(VLOOKUP($D61,Camere!$A$5:$G$104,6,FALSE),"")&lt;&gt;"Disponibile","Camera da verificare",IF($H61&gt;IFERROR(VLOOKUP($D61,Camere!$A$5:$G$104,4,FALSE),0),"Capienza superata",IF(COUNTIFS($D$5:$D$124,$D61,$F$5:$F$124,"&lt;"&amp;$G61,$G$5:$G$124,"&gt;"&amp;$F61,$C$5:$C$124,"&lt;&gt;No",$M$5:$M$124,"&lt;&gt;Annullato")&gt;1,"Sovrapposizione","OK"))))))))</f>
        <v/>
      </c>
    </row>
    <row r="62" ht="27" customHeight="1">
      <c r="A62" s="10" t="n"/>
      <c r="B62" s="11" t="n"/>
      <c r="C62" s="10" t="n"/>
      <c r="D62" s="10" t="n"/>
      <c r="E62" s="17">
        <f>IF($B62="","",IFERROR(VLOOKUP($D62,Camere!$A$5:$G$104,2,FALSE),"Camera non trovata"))</f>
        <v/>
      </c>
      <c r="F62" s="29" t="n"/>
      <c r="G62" s="29" t="n"/>
      <c r="H62" s="14" t="n"/>
      <c r="I62" s="18">
        <f>IF(OR($B62="",$F62="",$G62=""),"",IFERROR(IF($G62&gt;$F62,$G62-$F62,""),""))</f>
        <v/>
      </c>
      <c r="J62" s="31">
        <f>IF(OR($B62="",$D62=""),"",IFERROR(VLOOKUP($D62,Camere!$A$5:$G$104,5,FALSE),""))</f>
        <v/>
      </c>
      <c r="K62" s="31">
        <f>IF(OR($B62="",$I62="",$J62=""),"",IFERROR($I62*$J62,""))</f>
        <v/>
      </c>
      <c r="L62" s="11" t="n"/>
      <c r="M62" s="10" t="n"/>
      <c r="N62" s="11" t="n"/>
      <c r="O62" s="17">
        <f>IF($B62="","",IF(OR($C62="No",$M62="Annullato"),"Non assegnare",IF(OR($C62="",$D62="",$F62="",$G62="",$H62="",$L62="",$M62=""),"Da completare",IF($G62&lt;=$F62,"Controllare date",IF(IFERROR(VLOOKUP($D62,Camere!$A$5:$G$104,1,FALSE),"")="","Camera non trovata",IF(IFERROR(VLOOKUP($D62,Camere!$A$5:$G$104,6,FALSE),"")&lt;&gt;"Disponibile","Camera da verificare",IF($H62&gt;IFERROR(VLOOKUP($D62,Camere!$A$5:$G$104,4,FALSE),0),"Capienza superata",IF(COUNTIFS($D$5:$D$124,$D62,$F$5:$F$124,"&lt;"&amp;$G62,$G$5:$G$124,"&gt;"&amp;$F62,$C$5:$C$124,"&lt;&gt;No",$M$5:$M$124,"&lt;&gt;Annullato")&gt;1,"Sovrapposizione","OK"))))))))</f>
        <v/>
      </c>
    </row>
    <row r="63" ht="27" customHeight="1">
      <c r="A63" s="10" t="n"/>
      <c r="B63" s="11" t="n"/>
      <c r="C63" s="10" t="n"/>
      <c r="D63" s="10" t="n"/>
      <c r="E63" s="12">
        <f>IF($B63="","",IFERROR(VLOOKUP($D63,Camere!$A$5:$G$104,2,FALSE),"Camera non trovata"))</f>
        <v/>
      </c>
      <c r="F63" s="29" t="n"/>
      <c r="G63" s="29" t="n"/>
      <c r="H63" s="14" t="n"/>
      <c r="I63" s="15">
        <f>IF(OR($B63="",$F63="",$G63=""),"",IFERROR(IF($G63&gt;$F63,$G63-$F63,""),""))</f>
        <v/>
      </c>
      <c r="J63" s="30">
        <f>IF(OR($B63="",$D63=""),"",IFERROR(VLOOKUP($D63,Camere!$A$5:$G$104,5,FALSE),""))</f>
        <v/>
      </c>
      <c r="K63" s="30">
        <f>IF(OR($B63="",$I63="",$J63=""),"",IFERROR($I63*$J63,""))</f>
        <v/>
      </c>
      <c r="L63" s="11" t="n"/>
      <c r="M63" s="10" t="n"/>
      <c r="N63" s="11" t="n"/>
      <c r="O63" s="12">
        <f>IF($B63="","",IF(OR($C63="No",$M63="Annullato"),"Non assegnare",IF(OR($C63="",$D63="",$F63="",$G63="",$H63="",$L63="",$M63=""),"Da completare",IF($G63&lt;=$F63,"Controllare date",IF(IFERROR(VLOOKUP($D63,Camere!$A$5:$G$104,1,FALSE),"")="","Camera non trovata",IF(IFERROR(VLOOKUP($D63,Camere!$A$5:$G$104,6,FALSE),"")&lt;&gt;"Disponibile","Camera da verificare",IF($H63&gt;IFERROR(VLOOKUP($D63,Camere!$A$5:$G$104,4,FALSE),0),"Capienza superata",IF(COUNTIFS($D$5:$D$124,$D63,$F$5:$F$124,"&lt;"&amp;$G63,$G$5:$G$124,"&gt;"&amp;$F63,$C$5:$C$124,"&lt;&gt;No",$M$5:$M$124,"&lt;&gt;Annullato")&gt;1,"Sovrapposizione","OK"))))))))</f>
        <v/>
      </c>
    </row>
    <row r="64" ht="27" customHeight="1">
      <c r="A64" s="10" t="n"/>
      <c r="B64" s="11" t="n"/>
      <c r="C64" s="10" t="n"/>
      <c r="D64" s="10" t="n"/>
      <c r="E64" s="17">
        <f>IF($B64="","",IFERROR(VLOOKUP($D64,Camere!$A$5:$G$104,2,FALSE),"Camera non trovata"))</f>
        <v/>
      </c>
      <c r="F64" s="29" t="n"/>
      <c r="G64" s="29" t="n"/>
      <c r="H64" s="14" t="n"/>
      <c r="I64" s="18">
        <f>IF(OR($B64="",$F64="",$G64=""),"",IFERROR(IF($G64&gt;$F64,$G64-$F64,""),""))</f>
        <v/>
      </c>
      <c r="J64" s="31">
        <f>IF(OR($B64="",$D64=""),"",IFERROR(VLOOKUP($D64,Camere!$A$5:$G$104,5,FALSE),""))</f>
        <v/>
      </c>
      <c r="K64" s="31">
        <f>IF(OR($B64="",$I64="",$J64=""),"",IFERROR($I64*$J64,""))</f>
        <v/>
      </c>
      <c r="L64" s="11" t="n"/>
      <c r="M64" s="10" t="n"/>
      <c r="N64" s="11" t="n"/>
      <c r="O64" s="17">
        <f>IF($B64="","",IF(OR($C64="No",$M64="Annullato"),"Non assegnare",IF(OR($C64="",$D64="",$F64="",$G64="",$H64="",$L64="",$M64=""),"Da completare",IF($G64&lt;=$F64,"Controllare date",IF(IFERROR(VLOOKUP($D64,Camere!$A$5:$G$104,1,FALSE),"")="","Camera non trovata",IF(IFERROR(VLOOKUP($D64,Camere!$A$5:$G$104,6,FALSE),"")&lt;&gt;"Disponibile","Camera da verificare",IF($H64&gt;IFERROR(VLOOKUP($D64,Camere!$A$5:$G$104,4,FALSE),0),"Capienza superata",IF(COUNTIFS($D$5:$D$124,$D64,$F$5:$F$124,"&lt;"&amp;$G64,$G$5:$G$124,"&gt;"&amp;$F64,$C$5:$C$124,"&lt;&gt;No",$M$5:$M$124,"&lt;&gt;Annullato")&gt;1,"Sovrapposizione","OK"))))))))</f>
        <v/>
      </c>
    </row>
    <row r="65" ht="27" customHeight="1">
      <c r="A65" s="10" t="n"/>
      <c r="B65" s="11" t="n"/>
      <c r="C65" s="10" t="n"/>
      <c r="D65" s="10" t="n"/>
      <c r="E65" s="12">
        <f>IF($B65="","",IFERROR(VLOOKUP($D65,Camere!$A$5:$G$104,2,FALSE),"Camera non trovata"))</f>
        <v/>
      </c>
      <c r="F65" s="29" t="n"/>
      <c r="G65" s="29" t="n"/>
      <c r="H65" s="14" t="n"/>
      <c r="I65" s="15">
        <f>IF(OR($B65="",$F65="",$G65=""),"",IFERROR(IF($G65&gt;$F65,$G65-$F65,""),""))</f>
        <v/>
      </c>
      <c r="J65" s="30">
        <f>IF(OR($B65="",$D65=""),"",IFERROR(VLOOKUP($D65,Camere!$A$5:$G$104,5,FALSE),""))</f>
        <v/>
      </c>
      <c r="K65" s="30">
        <f>IF(OR($B65="",$I65="",$J65=""),"",IFERROR($I65*$J65,""))</f>
        <v/>
      </c>
      <c r="L65" s="11" t="n"/>
      <c r="M65" s="10" t="n"/>
      <c r="N65" s="11" t="n"/>
      <c r="O65" s="12">
        <f>IF($B65="","",IF(OR($C65="No",$M65="Annullato"),"Non assegnare",IF(OR($C65="",$D65="",$F65="",$G65="",$H65="",$L65="",$M65=""),"Da completare",IF($G65&lt;=$F65,"Controllare date",IF(IFERROR(VLOOKUP($D65,Camere!$A$5:$G$104,1,FALSE),"")="","Camera non trovata",IF(IFERROR(VLOOKUP($D65,Camere!$A$5:$G$104,6,FALSE),"")&lt;&gt;"Disponibile","Camera da verificare",IF($H65&gt;IFERROR(VLOOKUP($D65,Camere!$A$5:$G$104,4,FALSE),0),"Capienza superata",IF(COUNTIFS($D$5:$D$124,$D65,$F$5:$F$124,"&lt;"&amp;$G65,$G$5:$G$124,"&gt;"&amp;$F65,$C$5:$C$124,"&lt;&gt;No",$M$5:$M$124,"&lt;&gt;Annullato")&gt;1,"Sovrapposizione","OK"))))))))</f>
        <v/>
      </c>
    </row>
    <row r="66" ht="27" customHeight="1">
      <c r="A66" s="10" t="n"/>
      <c r="B66" s="11" t="n"/>
      <c r="C66" s="10" t="n"/>
      <c r="D66" s="10" t="n"/>
      <c r="E66" s="17">
        <f>IF($B66="","",IFERROR(VLOOKUP($D66,Camere!$A$5:$G$104,2,FALSE),"Camera non trovata"))</f>
        <v/>
      </c>
      <c r="F66" s="29" t="n"/>
      <c r="G66" s="29" t="n"/>
      <c r="H66" s="14" t="n"/>
      <c r="I66" s="18">
        <f>IF(OR($B66="",$F66="",$G66=""),"",IFERROR(IF($G66&gt;$F66,$G66-$F66,""),""))</f>
        <v/>
      </c>
      <c r="J66" s="31">
        <f>IF(OR($B66="",$D66=""),"",IFERROR(VLOOKUP($D66,Camere!$A$5:$G$104,5,FALSE),""))</f>
        <v/>
      </c>
      <c r="K66" s="31">
        <f>IF(OR($B66="",$I66="",$J66=""),"",IFERROR($I66*$J66,""))</f>
        <v/>
      </c>
      <c r="L66" s="11" t="n"/>
      <c r="M66" s="10" t="n"/>
      <c r="N66" s="11" t="n"/>
      <c r="O66" s="17">
        <f>IF($B66="","",IF(OR($C66="No",$M66="Annullato"),"Non assegnare",IF(OR($C66="",$D66="",$F66="",$G66="",$H66="",$L66="",$M66=""),"Da completare",IF($G66&lt;=$F66,"Controllare date",IF(IFERROR(VLOOKUP($D66,Camere!$A$5:$G$104,1,FALSE),"")="","Camera non trovata",IF(IFERROR(VLOOKUP($D66,Camere!$A$5:$G$104,6,FALSE),"")&lt;&gt;"Disponibile","Camera da verificare",IF($H66&gt;IFERROR(VLOOKUP($D66,Camere!$A$5:$G$104,4,FALSE),0),"Capienza superata",IF(COUNTIFS($D$5:$D$124,$D66,$F$5:$F$124,"&lt;"&amp;$G66,$G$5:$G$124,"&gt;"&amp;$F66,$C$5:$C$124,"&lt;&gt;No",$M$5:$M$124,"&lt;&gt;Annullato")&gt;1,"Sovrapposizione","OK"))))))))</f>
        <v/>
      </c>
    </row>
    <row r="67" ht="27" customHeight="1">
      <c r="A67" s="10" t="n"/>
      <c r="B67" s="11" t="n"/>
      <c r="C67" s="10" t="n"/>
      <c r="D67" s="10" t="n"/>
      <c r="E67" s="12">
        <f>IF($B67="","",IFERROR(VLOOKUP($D67,Camere!$A$5:$G$104,2,FALSE),"Camera non trovata"))</f>
        <v/>
      </c>
      <c r="F67" s="29" t="n"/>
      <c r="G67" s="29" t="n"/>
      <c r="H67" s="14" t="n"/>
      <c r="I67" s="15">
        <f>IF(OR($B67="",$F67="",$G67=""),"",IFERROR(IF($G67&gt;$F67,$G67-$F67,""),""))</f>
        <v/>
      </c>
      <c r="J67" s="30">
        <f>IF(OR($B67="",$D67=""),"",IFERROR(VLOOKUP($D67,Camere!$A$5:$G$104,5,FALSE),""))</f>
        <v/>
      </c>
      <c r="K67" s="30">
        <f>IF(OR($B67="",$I67="",$J67=""),"",IFERROR($I67*$J67,""))</f>
        <v/>
      </c>
      <c r="L67" s="11" t="n"/>
      <c r="M67" s="10" t="n"/>
      <c r="N67" s="11" t="n"/>
      <c r="O67" s="12">
        <f>IF($B67="","",IF(OR($C67="No",$M67="Annullato"),"Non assegnare",IF(OR($C67="",$D67="",$F67="",$G67="",$H67="",$L67="",$M67=""),"Da completare",IF($G67&lt;=$F67,"Controllare date",IF(IFERROR(VLOOKUP($D67,Camere!$A$5:$G$104,1,FALSE),"")="","Camera non trovata",IF(IFERROR(VLOOKUP($D67,Camere!$A$5:$G$104,6,FALSE),"")&lt;&gt;"Disponibile","Camera da verificare",IF($H67&gt;IFERROR(VLOOKUP($D67,Camere!$A$5:$G$104,4,FALSE),0),"Capienza superata",IF(COUNTIFS($D$5:$D$124,$D67,$F$5:$F$124,"&lt;"&amp;$G67,$G$5:$G$124,"&gt;"&amp;$F67,$C$5:$C$124,"&lt;&gt;No",$M$5:$M$124,"&lt;&gt;Annullato")&gt;1,"Sovrapposizione","OK"))))))))</f>
        <v/>
      </c>
    </row>
    <row r="68" ht="27" customHeight="1">
      <c r="A68" s="10" t="n"/>
      <c r="B68" s="11" t="n"/>
      <c r="C68" s="10" t="n"/>
      <c r="D68" s="10" t="n"/>
      <c r="E68" s="17">
        <f>IF($B68="","",IFERROR(VLOOKUP($D68,Camere!$A$5:$G$104,2,FALSE),"Camera non trovata"))</f>
        <v/>
      </c>
      <c r="F68" s="29" t="n"/>
      <c r="G68" s="29" t="n"/>
      <c r="H68" s="14" t="n"/>
      <c r="I68" s="18">
        <f>IF(OR($B68="",$F68="",$G68=""),"",IFERROR(IF($G68&gt;$F68,$G68-$F68,""),""))</f>
        <v/>
      </c>
      <c r="J68" s="31">
        <f>IF(OR($B68="",$D68=""),"",IFERROR(VLOOKUP($D68,Camere!$A$5:$G$104,5,FALSE),""))</f>
        <v/>
      </c>
      <c r="K68" s="31">
        <f>IF(OR($B68="",$I68="",$J68=""),"",IFERROR($I68*$J68,""))</f>
        <v/>
      </c>
      <c r="L68" s="11" t="n"/>
      <c r="M68" s="10" t="n"/>
      <c r="N68" s="11" t="n"/>
      <c r="O68" s="17">
        <f>IF($B68="","",IF(OR($C68="No",$M68="Annullato"),"Non assegnare",IF(OR($C68="",$D68="",$F68="",$G68="",$H68="",$L68="",$M68=""),"Da completare",IF($G68&lt;=$F68,"Controllare date",IF(IFERROR(VLOOKUP($D68,Camere!$A$5:$G$104,1,FALSE),"")="","Camera non trovata",IF(IFERROR(VLOOKUP($D68,Camere!$A$5:$G$104,6,FALSE),"")&lt;&gt;"Disponibile","Camera da verificare",IF($H68&gt;IFERROR(VLOOKUP($D68,Camere!$A$5:$G$104,4,FALSE),0),"Capienza superata",IF(COUNTIFS($D$5:$D$124,$D68,$F$5:$F$124,"&lt;"&amp;$G68,$G$5:$G$124,"&gt;"&amp;$F68,$C$5:$C$124,"&lt;&gt;No",$M$5:$M$124,"&lt;&gt;Annullato")&gt;1,"Sovrapposizione","OK"))))))))</f>
        <v/>
      </c>
    </row>
    <row r="69" ht="27" customHeight="1">
      <c r="A69" s="10" t="n"/>
      <c r="B69" s="11" t="n"/>
      <c r="C69" s="10" t="n"/>
      <c r="D69" s="10" t="n"/>
      <c r="E69" s="12">
        <f>IF($B69="","",IFERROR(VLOOKUP($D69,Camere!$A$5:$G$104,2,FALSE),"Camera non trovata"))</f>
        <v/>
      </c>
      <c r="F69" s="29" t="n"/>
      <c r="G69" s="29" t="n"/>
      <c r="H69" s="14" t="n"/>
      <c r="I69" s="15">
        <f>IF(OR($B69="",$F69="",$G69=""),"",IFERROR(IF($G69&gt;$F69,$G69-$F69,""),""))</f>
        <v/>
      </c>
      <c r="J69" s="30">
        <f>IF(OR($B69="",$D69=""),"",IFERROR(VLOOKUP($D69,Camere!$A$5:$G$104,5,FALSE),""))</f>
        <v/>
      </c>
      <c r="K69" s="30">
        <f>IF(OR($B69="",$I69="",$J69=""),"",IFERROR($I69*$J69,""))</f>
        <v/>
      </c>
      <c r="L69" s="11" t="n"/>
      <c r="M69" s="10" t="n"/>
      <c r="N69" s="11" t="n"/>
      <c r="O69" s="12">
        <f>IF($B69="","",IF(OR($C69="No",$M69="Annullato"),"Non assegnare",IF(OR($C69="",$D69="",$F69="",$G69="",$H69="",$L69="",$M69=""),"Da completare",IF($G69&lt;=$F69,"Controllare date",IF(IFERROR(VLOOKUP($D69,Camere!$A$5:$G$104,1,FALSE),"")="","Camera non trovata",IF(IFERROR(VLOOKUP($D69,Camere!$A$5:$G$104,6,FALSE),"")&lt;&gt;"Disponibile","Camera da verificare",IF($H69&gt;IFERROR(VLOOKUP($D69,Camere!$A$5:$G$104,4,FALSE),0),"Capienza superata",IF(COUNTIFS($D$5:$D$124,$D69,$F$5:$F$124,"&lt;"&amp;$G69,$G$5:$G$124,"&gt;"&amp;$F69,$C$5:$C$124,"&lt;&gt;No",$M$5:$M$124,"&lt;&gt;Annullato")&gt;1,"Sovrapposizione","OK"))))))))</f>
        <v/>
      </c>
    </row>
    <row r="70" ht="27" customHeight="1">
      <c r="A70" s="10" t="n"/>
      <c r="B70" s="11" t="n"/>
      <c r="C70" s="10" t="n"/>
      <c r="D70" s="10" t="n"/>
      <c r="E70" s="17">
        <f>IF($B70="","",IFERROR(VLOOKUP($D70,Camere!$A$5:$G$104,2,FALSE),"Camera non trovata"))</f>
        <v/>
      </c>
      <c r="F70" s="29" t="n"/>
      <c r="G70" s="29" t="n"/>
      <c r="H70" s="14" t="n"/>
      <c r="I70" s="18">
        <f>IF(OR($B70="",$F70="",$G70=""),"",IFERROR(IF($G70&gt;$F70,$G70-$F70,""),""))</f>
        <v/>
      </c>
      <c r="J70" s="31">
        <f>IF(OR($B70="",$D70=""),"",IFERROR(VLOOKUP($D70,Camere!$A$5:$G$104,5,FALSE),""))</f>
        <v/>
      </c>
      <c r="K70" s="31">
        <f>IF(OR($B70="",$I70="",$J70=""),"",IFERROR($I70*$J70,""))</f>
        <v/>
      </c>
      <c r="L70" s="11" t="n"/>
      <c r="M70" s="10" t="n"/>
      <c r="N70" s="11" t="n"/>
      <c r="O70" s="17">
        <f>IF($B70="","",IF(OR($C70="No",$M70="Annullato"),"Non assegnare",IF(OR($C70="",$D70="",$F70="",$G70="",$H70="",$L70="",$M70=""),"Da completare",IF($G70&lt;=$F70,"Controllare date",IF(IFERROR(VLOOKUP($D70,Camere!$A$5:$G$104,1,FALSE),"")="","Camera non trovata",IF(IFERROR(VLOOKUP($D70,Camere!$A$5:$G$104,6,FALSE),"")&lt;&gt;"Disponibile","Camera da verificare",IF($H70&gt;IFERROR(VLOOKUP($D70,Camere!$A$5:$G$104,4,FALSE),0),"Capienza superata",IF(COUNTIFS($D$5:$D$124,$D70,$F$5:$F$124,"&lt;"&amp;$G70,$G$5:$G$124,"&gt;"&amp;$F70,$C$5:$C$124,"&lt;&gt;No",$M$5:$M$124,"&lt;&gt;Annullato")&gt;1,"Sovrapposizione","OK"))))))))</f>
        <v/>
      </c>
    </row>
    <row r="71" ht="27" customHeight="1">
      <c r="A71" s="10" t="n"/>
      <c r="B71" s="11" t="n"/>
      <c r="C71" s="10" t="n"/>
      <c r="D71" s="10" t="n"/>
      <c r="E71" s="12">
        <f>IF($B71="","",IFERROR(VLOOKUP($D71,Camere!$A$5:$G$104,2,FALSE),"Camera non trovata"))</f>
        <v/>
      </c>
      <c r="F71" s="29" t="n"/>
      <c r="G71" s="29" t="n"/>
      <c r="H71" s="14" t="n"/>
      <c r="I71" s="15">
        <f>IF(OR($B71="",$F71="",$G71=""),"",IFERROR(IF($G71&gt;$F71,$G71-$F71,""),""))</f>
        <v/>
      </c>
      <c r="J71" s="30">
        <f>IF(OR($B71="",$D71=""),"",IFERROR(VLOOKUP($D71,Camere!$A$5:$G$104,5,FALSE),""))</f>
        <v/>
      </c>
      <c r="K71" s="30">
        <f>IF(OR($B71="",$I71="",$J71=""),"",IFERROR($I71*$J71,""))</f>
        <v/>
      </c>
      <c r="L71" s="11" t="n"/>
      <c r="M71" s="10" t="n"/>
      <c r="N71" s="11" t="n"/>
      <c r="O71" s="12">
        <f>IF($B71="","",IF(OR($C71="No",$M71="Annullato"),"Non assegnare",IF(OR($C71="",$D71="",$F71="",$G71="",$H71="",$L71="",$M71=""),"Da completare",IF($G71&lt;=$F71,"Controllare date",IF(IFERROR(VLOOKUP($D71,Camere!$A$5:$G$104,1,FALSE),"")="","Camera non trovata",IF(IFERROR(VLOOKUP($D71,Camere!$A$5:$G$104,6,FALSE),"")&lt;&gt;"Disponibile","Camera da verificare",IF($H71&gt;IFERROR(VLOOKUP($D71,Camere!$A$5:$G$104,4,FALSE),0),"Capienza superata",IF(COUNTIFS($D$5:$D$124,$D71,$F$5:$F$124,"&lt;"&amp;$G71,$G$5:$G$124,"&gt;"&amp;$F71,$C$5:$C$124,"&lt;&gt;No",$M$5:$M$124,"&lt;&gt;Annullato")&gt;1,"Sovrapposizione","OK"))))))))</f>
        <v/>
      </c>
    </row>
    <row r="72" ht="27" customHeight="1">
      <c r="A72" s="10" t="n"/>
      <c r="B72" s="11" t="n"/>
      <c r="C72" s="10" t="n"/>
      <c r="D72" s="10" t="n"/>
      <c r="E72" s="17">
        <f>IF($B72="","",IFERROR(VLOOKUP($D72,Camere!$A$5:$G$104,2,FALSE),"Camera non trovata"))</f>
        <v/>
      </c>
      <c r="F72" s="29" t="n"/>
      <c r="G72" s="29" t="n"/>
      <c r="H72" s="14" t="n"/>
      <c r="I72" s="18">
        <f>IF(OR($B72="",$F72="",$G72=""),"",IFERROR(IF($G72&gt;$F72,$G72-$F72,""),""))</f>
        <v/>
      </c>
      <c r="J72" s="31">
        <f>IF(OR($B72="",$D72=""),"",IFERROR(VLOOKUP($D72,Camere!$A$5:$G$104,5,FALSE),""))</f>
        <v/>
      </c>
      <c r="K72" s="31">
        <f>IF(OR($B72="",$I72="",$J72=""),"",IFERROR($I72*$J72,""))</f>
        <v/>
      </c>
      <c r="L72" s="11" t="n"/>
      <c r="M72" s="10" t="n"/>
      <c r="N72" s="11" t="n"/>
      <c r="O72" s="17">
        <f>IF($B72="","",IF(OR($C72="No",$M72="Annullato"),"Non assegnare",IF(OR($C72="",$D72="",$F72="",$G72="",$H72="",$L72="",$M72=""),"Da completare",IF($G72&lt;=$F72,"Controllare date",IF(IFERROR(VLOOKUP($D72,Camere!$A$5:$G$104,1,FALSE),"")="","Camera non trovata",IF(IFERROR(VLOOKUP($D72,Camere!$A$5:$G$104,6,FALSE),"")&lt;&gt;"Disponibile","Camera da verificare",IF($H72&gt;IFERROR(VLOOKUP($D72,Camere!$A$5:$G$104,4,FALSE),0),"Capienza superata",IF(COUNTIFS($D$5:$D$124,$D72,$F$5:$F$124,"&lt;"&amp;$G72,$G$5:$G$124,"&gt;"&amp;$F72,$C$5:$C$124,"&lt;&gt;No",$M$5:$M$124,"&lt;&gt;Annullato")&gt;1,"Sovrapposizione","OK"))))))))</f>
        <v/>
      </c>
    </row>
    <row r="73" ht="27" customHeight="1">
      <c r="A73" s="10" t="n"/>
      <c r="B73" s="11" t="n"/>
      <c r="C73" s="10" t="n"/>
      <c r="D73" s="10" t="n"/>
      <c r="E73" s="12">
        <f>IF($B73="","",IFERROR(VLOOKUP($D73,Camere!$A$5:$G$104,2,FALSE),"Camera non trovata"))</f>
        <v/>
      </c>
      <c r="F73" s="29" t="n"/>
      <c r="G73" s="29" t="n"/>
      <c r="H73" s="14" t="n"/>
      <c r="I73" s="15">
        <f>IF(OR($B73="",$F73="",$G73=""),"",IFERROR(IF($G73&gt;$F73,$G73-$F73,""),""))</f>
        <v/>
      </c>
      <c r="J73" s="30">
        <f>IF(OR($B73="",$D73=""),"",IFERROR(VLOOKUP($D73,Camere!$A$5:$G$104,5,FALSE),""))</f>
        <v/>
      </c>
      <c r="K73" s="30">
        <f>IF(OR($B73="",$I73="",$J73=""),"",IFERROR($I73*$J73,""))</f>
        <v/>
      </c>
      <c r="L73" s="11" t="n"/>
      <c r="M73" s="10" t="n"/>
      <c r="N73" s="11" t="n"/>
      <c r="O73" s="12">
        <f>IF($B73="","",IF(OR($C73="No",$M73="Annullato"),"Non assegnare",IF(OR($C73="",$D73="",$F73="",$G73="",$H73="",$L73="",$M73=""),"Da completare",IF($G73&lt;=$F73,"Controllare date",IF(IFERROR(VLOOKUP($D73,Camere!$A$5:$G$104,1,FALSE),"")="","Camera non trovata",IF(IFERROR(VLOOKUP($D73,Camere!$A$5:$G$104,6,FALSE),"")&lt;&gt;"Disponibile","Camera da verificare",IF($H73&gt;IFERROR(VLOOKUP($D73,Camere!$A$5:$G$104,4,FALSE),0),"Capienza superata",IF(COUNTIFS($D$5:$D$124,$D73,$F$5:$F$124,"&lt;"&amp;$G73,$G$5:$G$124,"&gt;"&amp;$F73,$C$5:$C$124,"&lt;&gt;No",$M$5:$M$124,"&lt;&gt;Annullato")&gt;1,"Sovrapposizione","OK"))))))))</f>
        <v/>
      </c>
    </row>
    <row r="74" ht="27" customHeight="1">
      <c r="A74" s="10" t="n"/>
      <c r="B74" s="11" t="n"/>
      <c r="C74" s="10" t="n"/>
      <c r="D74" s="10" t="n"/>
      <c r="E74" s="17">
        <f>IF($B74="","",IFERROR(VLOOKUP($D74,Camere!$A$5:$G$104,2,FALSE),"Camera non trovata"))</f>
        <v/>
      </c>
      <c r="F74" s="29" t="n"/>
      <c r="G74" s="29" t="n"/>
      <c r="H74" s="14" t="n"/>
      <c r="I74" s="18">
        <f>IF(OR($B74="",$F74="",$G74=""),"",IFERROR(IF($G74&gt;$F74,$G74-$F74,""),""))</f>
        <v/>
      </c>
      <c r="J74" s="31">
        <f>IF(OR($B74="",$D74=""),"",IFERROR(VLOOKUP($D74,Camere!$A$5:$G$104,5,FALSE),""))</f>
        <v/>
      </c>
      <c r="K74" s="31">
        <f>IF(OR($B74="",$I74="",$J74=""),"",IFERROR($I74*$J74,""))</f>
        <v/>
      </c>
      <c r="L74" s="11" t="n"/>
      <c r="M74" s="10" t="n"/>
      <c r="N74" s="11" t="n"/>
      <c r="O74" s="17">
        <f>IF($B74="","",IF(OR($C74="No",$M74="Annullato"),"Non assegnare",IF(OR($C74="",$D74="",$F74="",$G74="",$H74="",$L74="",$M74=""),"Da completare",IF($G74&lt;=$F74,"Controllare date",IF(IFERROR(VLOOKUP($D74,Camere!$A$5:$G$104,1,FALSE),"")="","Camera non trovata",IF(IFERROR(VLOOKUP($D74,Camere!$A$5:$G$104,6,FALSE),"")&lt;&gt;"Disponibile","Camera da verificare",IF($H74&gt;IFERROR(VLOOKUP($D74,Camere!$A$5:$G$104,4,FALSE),0),"Capienza superata",IF(COUNTIFS($D$5:$D$124,$D74,$F$5:$F$124,"&lt;"&amp;$G74,$G$5:$G$124,"&gt;"&amp;$F74,$C$5:$C$124,"&lt;&gt;No",$M$5:$M$124,"&lt;&gt;Annullato")&gt;1,"Sovrapposizione","OK"))))))))</f>
        <v/>
      </c>
    </row>
    <row r="75" ht="27" customHeight="1">
      <c r="A75" s="10" t="n"/>
      <c r="B75" s="11" t="n"/>
      <c r="C75" s="10" t="n"/>
      <c r="D75" s="10" t="n"/>
      <c r="E75" s="12">
        <f>IF($B75="","",IFERROR(VLOOKUP($D75,Camere!$A$5:$G$104,2,FALSE),"Camera non trovata"))</f>
        <v/>
      </c>
      <c r="F75" s="29" t="n"/>
      <c r="G75" s="29" t="n"/>
      <c r="H75" s="14" t="n"/>
      <c r="I75" s="15">
        <f>IF(OR($B75="",$F75="",$G75=""),"",IFERROR(IF($G75&gt;$F75,$G75-$F75,""),""))</f>
        <v/>
      </c>
      <c r="J75" s="30">
        <f>IF(OR($B75="",$D75=""),"",IFERROR(VLOOKUP($D75,Camere!$A$5:$G$104,5,FALSE),""))</f>
        <v/>
      </c>
      <c r="K75" s="30">
        <f>IF(OR($B75="",$I75="",$J75=""),"",IFERROR($I75*$J75,""))</f>
        <v/>
      </c>
      <c r="L75" s="11" t="n"/>
      <c r="M75" s="10" t="n"/>
      <c r="N75" s="11" t="n"/>
      <c r="O75" s="12">
        <f>IF($B75="","",IF(OR($C75="No",$M75="Annullato"),"Non assegnare",IF(OR($C75="",$D75="",$F75="",$G75="",$H75="",$L75="",$M75=""),"Da completare",IF($G75&lt;=$F75,"Controllare date",IF(IFERROR(VLOOKUP($D75,Camere!$A$5:$G$104,1,FALSE),"")="","Camera non trovata",IF(IFERROR(VLOOKUP($D75,Camere!$A$5:$G$104,6,FALSE),"")&lt;&gt;"Disponibile","Camera da verificare",IF($H75&gt;IFERROR(VLOOKUP($D75,Camere!$A$5:$G$104,4,FALSE),0),"Capienza superata",IF(COUNTIFS($D$5:$D$124,$D75,$F$5:$F$124,"&lt;"&amp;$G75,$G$5:$G$124,"&gt;"&amp;$F75,$C$5:$C$124,"&lt;&gt;No",$M$5:$M$124,"&lt;&gt;Annullato")&gt;1,"Sovrapposizione","OK"))))))))</f>
        <v/>
      </c>
    </row>
    <row r="76" ht="27" customHeight="1">
      <c r="A76" s="10" t="n"/>
      <c r="B76" s="11" t="n"/>
      <c r="C76" s="10" t="n"/>
      <c r="D76" s="10" t="n"/>
      <c r="E76" s="17">
        <f>IF($B76="","",IFERROR(VLOOKUP($D76,Camere!$A$5:$G$104,2,FALSE),"Camera non trovata"))</f>
        <v/>
      </c>
      <c r="F76" s="29" t="n"/>
      <c r="G76" s="29" t="n"/>
      <c r="H76" s="14" t="n"/>
      <c r="I76" s="18">
        <f>IF(OR($B76="",$F76="",$G76=""),"",IFERROR(IF($G76&gt;$F76,$G76-$F76,""),""))</f>
        <v/>
      </c>
      <c r="J76" s="31">
        <f>IF(OR($B76="",$D76=""),"",IFERROR(VLOOKUP($D76,Camere!$A$5:$G$104,5,FALSE),""))</f>
        <v/>
      </c>
      <c r="K76" s="31">
        <f>IF(OR($B76="",$I76="",$J76=""),"",IFERROR($I76*$J76,""))</f>
        <v/>
      </c>
      <c r="L76" s="11" t="n"/>
      <c r="M76" s="10" t="n"/>
      <c r="N76" s="11" t="n"/>
      <c r="O76" s="17">
        <f>IF($B76="","",IF(OR($C76="No",$M76="Annullato"),"Non assegnare",IF(OR($C76="",$D76="",$F76="",$G76="",$H76="",$L76="",$M76=""),"Da completare",IF($G76&lt;=$F76,"Controllare date",IF(IFERROR(VLOOKUP($D76,Camere!$A$5:$G$104,1,FALSE),"")="","Camera non trovata",IF(IFERROR(VLOOKUP($D76,Camere!$A$5:$G$104,6,FALSE),"")&lt;&gt;"Disponibile","Camera da verificare",IF($H76&gt;IFERROR(VLOOKUP($D76,Camere!$A$5:$G$104,4,FALSE),0),"Capienza superata",IF(COUNTIFS($D$5:$D$124,$D76,$F$5:$F$124,"&lt;"&amp;$G76,$G$5:$G$124,"&gt;"&amp;$F76,$C$5:$C$124,"&lt;&gt;No",$M$5:$M$124,"&lt;&gt;Annullato")&gt;1,"Sovrapposizione","OK"))))))))</f>
        <v/>
      </c>
    </row>
    <row r="77" ht="27" customHeight="1">
      <c r="A77" s="10" t="n"/>
      <c r="B77" s="11" t="n"/>
      <c r="C77" s="10" t="n"/>
      <c r="D77" s="10" t="n"/>
      <c r="E77" s="12">
        <f>IF($B77="","",IFERROR(VLOOKUP($D77,Camere!$A$5:$G$104,2,FALSE),"Camera non trovata"))</f>
        <v/>
      </c>
      <c r="F77" s="29" t="n"/>
      <c r="G77" s="29" t="n"/>
      <c r="H77" s="14" t="n"/>
      <c r="I77" s="15">
        <f>IF(OR($B77="",$F77="",$G77=""),"",IFERROR(IF($G77&gt;$F77,$G77-$F77,""),""))</f>
        <v/>
      </c>
      <c r="J77" s="30">
        <f>IF(OR($B77="",$D77=""),"",IFERROR(VLOOKUP($D77,Camere!$A$5:$G$104,5,FALSE),""))</f>
        <v/>
      </c>
      <c r="K77" s="30">
        <f>IF(OR($B77="",$I77="",$J77=""),"",IFERROR($I77*$J77,""))</f>
        <v/>
      </c>
      <c r="L77" s="11" t="n"/>
      <c r="M77" s="10" t="n"/>
      <c r="N77" s="11" t="n"/>
      <c r="O77" s="12">
        <f>IF($B77="","",IF(OR($C77="No",$M77="Annullato"),"Non assegnare",IF(OR($C77="",$D77="",$F77="",$G77="",$H77="",$L77="",$M77=""),"Da completare",IF($G77&lt;=$F77,"Controllare date",IF(IFERROR(VLOOKUP($D77,Camere!$A$5:$G$104,1,FALSE),"")="","Camera non trovata",IF(IFERROR(VLOOKUP($D77,Camere!$A$5:$G$104,6,FALSE),"")&lt;&gt;"Disponibile","Camera da verificare",IF($H77&gt;IFERROR(VLOOKUP($D77,Camere!$A$5:$G$104,4,FALSE),0),"Capienza superata",IF(COUNTIFS($D$5:$D$124,$D77,$F$5:$F$124,"&lt;"&amp;$G77,$G$5:$G$124,"&gt;"&amp;$F77,$C$5:$C$124,"&lt;&gt;No",$M$5:$M$124,"&lt;&gt;Annullato")&gt;1,"Sovrapposizione","OK"))))))))</f>
        <v/>
      </c>
    </row>
    <row r="78" ht="27" customHeight="1">
      <c r="A78" s="10" t="n"/>
      <c r="B78" s="11" t="n"/>
      <c r="C78" s="10" t="n"/>
      <c r="D78" s="10" t="n"/>
      <c r="E78" s="17">
        <f>IF($B78="","",IFERROR(VLOOKUP($D78,Camere!$A$5:$G$104,2,FALSE),"Camera non trovata"))</f>
        <v/>
      </c>
      <c r="F78" s="29" t="n"/>
      <c r="G78" s="29" t="n"/>
      <c r="H78" s="14" t="n"/>
      <c r="I78" s="18">
        <f>IF(OR($B78="",$F78="",$G78=""),"",IFERROR(IF($G78&gt;$F78,$G78-$F78,""),""))</f>
        <v/>
      </c>
      <c r="J78" s="31">
        <f>IF(OR($B78="",$D78=""),"",IFERROR(VLOOKUP($D78,Camere!$A$5:$G$104,5,FALSE),""))</f>
        <v/>
      </c>
      <c r="K78" s="31">
        <f>IF(OR($B78="",$I78="",$J78=""),"",IFERROR($I78*$J78,""))</f>
        <v/>
      </c>
      <c r="L78" s="11" t="n"/>
      <c r="M78" s="10" t="n"/>
      <c r="N78" s="11" t="n"/>
      <c r="O78" s="17">
        <f>IF($B78="","",IF(OR($C78="No",$M78="Annullato"),"Non assegnare",IF(OR($C78="",$D78="",$F78="",$G78="",$H78="",$L78="",$M78=""),"Da completare",IF($G78&lt;=$F78,"Controllare date",IF(IFERROR(VLOOKUP($D78,Camere!$A$5:$G$104,1,FALSE),"")="","Camera non trovata",IF(IFERROR(VLOOKUP($D78,Camere!$A$5:$G$104,6,FALSE),"")&lt;&gt;"Disponibile","Camera da verificare",IF($H78&gt;IFERROR(VLOOKUP($D78,Camere!$A$5:$G$104,4,FALSE),0),"Capienza superata",IF(COUNTIFS($D$5:$D$124,$D78,$F$5:$F$124,"&lt;"&amp;$G78,$G$5:$G$124,"&gt;"&amp;$F78,$C$5:$C$124,"&lt;&gt;No",$M$5:$M$124,"&lt;&gt;Annullato")&gt;1,"Sovrapposizione","OK"))))))))</f>
        <v/>
      </c>
    </row>
    <row r="79" ht="27" customHeight="1">
      <c r="A79" s="10" t="n"/>
      <c r="B79" s="11" t="n"/>
      <c r="C79" s="10" t="n"/>
      <c r="D79" s="10" t="n"/>
      <c r="E79" s="12">
        <f>IF($B79="","",IFERROR(VLOOKUP($D79,Camere!$A$5:$G$104,2,FALSE),"Camera non trovata"))</f>
        <v/>
      </c>
      <c r="F79" s="29" t="n"/>
      <c r="G79" s="29" t="n"/>
      <c r="H79" s="14" t="n"/>
      <c r="I79" s="15">
        <f>IF(OR($B79="",$F79="",$G79=""),"",IFERROR(IF($G79&gt;$F79,$G79-$F79,""),""))</f>
        <v/>
      </c>
      <c r="J79" s="30">
        <f>IF(OR($B79="",$D79=""),"",IFERROR(VLOOKUP($D79,Camere!$A$5:$G$104,5,FALSE),""))</f>
        <v/>
      </c>
      <c r="K79" s="30">
        <f>IF(OR($B79="",$I79="",$J79=""),"",IFERROR($I79*$J79,""))</f>
        <v/>
      </c>
      <c r="L79" s="11" t="n"/>
      <c r="M79" s="10" t="n"/>
      <c r="N79" s="11" t="n"/>
      <c r="O79" s="12">
        <f>IF($B79="","",IF(OR($C79="No",$M79="Annullato"),"Non assegnare",IF(OR($C79="",$D79="",$F79="",$G79="",$H79="",$L79="",$M79=""),"Da completare",IF($G79&lt;=$F79,"Controllare date",IF(IFERROR(VLOOKUP($D79,Camere!$A$5:$G$104,1,FALSE),"")="","Camera non trovata",IF(IFERROR(VLOOKUP($D79,Camere!$A$5:$G$104,6,FALSE),"")&lt;&gt;"Disponibile","Camera da verificare",IF($H79&gt;IFERROR(VLOOKUP($D79,Camere!$A$5:$G$104,4,FALSE),0),"Capienza superata",IF(COUNTIFS($D$5:$D$124,$D79,$F$5:$F$124,"&lt;"&amp;$G79,$G$5:$G$124,"&gt;"&amp;$F79,$C$5:$C$124,"&lt;&gt;No",$M$5:$M$124,"&lt;&gt;Annullato")&gt;1,"Sovrapposizione","OK"))))))))</f>
        <v/>
      </c>
    </row>
    <row r="80" ht="27" customHeight="1">
      <c r="A80" s="10" t="n"/>
      <c r="B80" s="11" t="n"/>
      <c r="C80" s="10" t="n"/>
      <c r="D80" s="10" t="n"/>
      <c r="E80" s="17">
        <f>IF($B80="","",IFERROR(VLOOKUP($D80,Camere!$A$5:$G$104,2,FALSE),"Camera non trovata"))</f>
        <v/>
      </c>
      <c r="F80" s="29" t="n"/>
      <c r="G80" s="29" t="n"/>
      <c r="H80" s="14" t="n"/>
      <c r="I80" s="18">
        <f>IF(OR($B80="",$F80="",$G80=""),"",IFERROR(IF($G80&gt;$F80,$G80-$F80,""),""))</f>
        <v/>
      </c>
      <c r="J80" s="31">
        <f>IF(OR($B80="",$D80=""),"",IFERROR(VLOOKUP($D80,Camere!$A$5:$G$104,5,FALSE),""))</f>
        <v/>
      </c>
      <c r="K80" s="31">
        <f>IF(OR($B80="",$I80="",$J80=""),"",IFERROR($I80*$J80,""))</f>
        <v/>
      </c>
      <c r="L80" s="11" t="n"/>
      <c r="M80" s="10" t="n"/>
      <c r="N80" s="11" t="n"/>
      <c r="O80" s="17">
        <f>IF($B80="","",IF(OR($C80="No",$M80="Annullato"),"Non assegnare",IF(OR($C80="",$D80="",$F80="",$G80="",$H80="",$L80="",$M80=""),"Da completare",IF($G80&lt;=$F80,"Controllare date",IF(IFERROR(VLOOKUP($D80,Camere!$A$5:$G$104,1,FALSE),"")="","Camera non trovata",IF(IFERROR(VLOOKUP($D80,Camere!$A$5:$G$104,6,FALSE),"")&lt;&gt;"Disponibile","Camera da verificare",IF($H80&gt;IFERROR(VLOOKUP($D80,Camere!$A$5:$G$104,4,FALSE),0),"Capienza superata",IF(COUNTIFS($D$5:$D$124,$D80,$F$5:$F$124,"&lt;"&amp;$G80,$G$5:$G$124,"&gt;"&amp;$F80,$C$5:$C$124,"&lt;&gt;No",$M$5:$M$124,"&lt;&gt;Annullato")&gt;1,"Sovrapposizione","OK"))))))))</f>
        <v/>
      </c>
    </row>
    <row r="81" ht="27" customHeight="1">
      <c r="A81" s="10" t="n"/>
      <c r="B81" s="11" t="n"/>
      <c r="C81" s="10" t="n"/>
      <c r="D81" s="10" t="n"/>
      <c r="E81" s="12">
        <f>IF($B81="","",IFERROR(VLOOKUP($D81,Camere!$A$5:$G$104,2,FALSE),"Camera non trovata"))</f>
        <v/>
      </c>
      <c r="F81" s="29" t="n"/>
      <c r="G81" s="29" t="n"/>
      <c r="H81" s="14" t="n"/>
      <c r="I81" s="15">
        <f>IF(OR($B81="",$F81="",$G81=""),"",IFERROR(IF($G81&gt;$F81,$G81-$F81,""),""))</f>
        <v/>
      </c>
      <c r="J81" s="30">
        <f>IF(OR($B81="",$D81=""),"",IFERROR(VLOOKUP($D81,Camere!$A$5:$G$104,5,FALSE),""))</f>
        <v/>
      </c>
      <c r="K81" s="30">
        <f>IF(OR($B81="",$I81="",$J81=""),"",IFERROR($I81*$J81,""))</f>
        <v/>
      </c>
      <c r="L81" s="11" t="n"/>
      <c r="M81" s="10" t="n"/>
      <c r="N81" s="11" t="n"/>
      <c r="O81" s="12">
        <f>IF($B81="","",IF(OR($C81="No",$M81="Annullato"),"Non assegnare",IF(OR($C81="",$D81="",$F81="",$G81="",$H81="",$L81="",$M81=""),"Da completare",IF($G81&lt;=$F81,"Controllare date",IF(IFERROR(VLOOKUP($D81,Camere!$A$5:$G$104,1,FALSE),"")="","Camera non trovata",IF(IFERROR(VLOOKUP($D81,Camere!$A$5:$G$104,6,FALSE),"")&lt;&gt;"Disponibile","Camera da verificare",IF($H81&gt;IFERROR(VLOOKUP($D81,Camere!$A$5:$G$104,4,FALSE),0),"Capienza superata",IF(COUNTIFS($D$5:$D$124,$D81,$F$5:$F$124,"&lt;"&amp;$G81,$G$5:$G$124,"&gt;"&amp;$F81,$C$5:$C$124,"&lt;&gt;No",$M$5:$M$124,"&lt;&gt;Annullato")&gt;1,"Sovrapposizione","OK"))))))))</f>
        <v/>
      </c>
    </row>
    <row r="82" ht="27" customHeight="1">
      <c r="A82" s="10" t="n"/>
      <c r="B82" s="11" t="n"/>
      <c r="C82" s="10" t="n"/>
      <c r="D82" s="10" t="n"/>
      <c r="E82" s="17">
        <f>IF($B82="","",IFERROR(VLOOKUP($D82,Camere!$A$5:$G$104,2,FALSE),"Camera non trovata"))</f>
        <v/>
      </c>
      <c r="F82" s="29" t="n"/>
      <c r="G82" s="29" t="n"/>
      <c r="H82" s="14" t="n"/>
      <c r="I82" s="18">
        <f>IF(OR($B82="",$F82="",$G82=""),"",IFERROR(IF($G82&gt;$F82,$G82-$F82,""),""))</f>
        <v/>
      </c>
      <c r="J82" s="31">
        <f>IF(OR($B82="",$D82=""),"",IFERROR(VLOOKUP($D82,Camere!$A$5:$G$104,5,FALSE),""))</f>
        <v/>
      </c>
      <c r="K82" s="31">
        <f>IF(OR($B82="",$I82="",$J82=""),"",IFERROR($I82*$J82,""))</f>
        <v/>
      </c>
      <c r="L82" s="11" t="n"/>
      <c r="M82" s="10" t="n"/>
      <c r="N82" s="11" t="n"/>
      <c r="O82" s="17">
        <f>IF($B82="","",IF(OR($C82="No",$M82="Annullato"),"Non assegnare",IF(OR($C82="",$D82="",$F82="",$G82="",$H82="",$L82="",$M82=""),"Da completare",IF($G82&lt;=$F82,"Controllare date",IF(IFERROR(VLOOKUP($D82,Camere!$A$5:$G$104,1,FALSE),"")="","Camera non trovata",IF(IFERROR(VLOOKUP($D82,Camere!$A$5:$G$104,6,FALSE),"")&lt;&gt;"Disponibile","Camera da verificare",IF($H82&gt;IFERROR(VLOOKUP($D82,Camere!$A$5:$G$104,4,FALSE),0),"Capienza superata",IF(COUNTIFS($D$5:$D$124,$D82,$F$5:$F$124,"&lt;"&amp;$G82,$G$5:$G$124,"&gt;"&amp;$F82,$C$5:$C$124,"&lt;&gt;No",$M$5:$M$124,"&lt;&gt;Annullato")&gt;1,"Sovrapposizione","OK"))))))))</f>
        <v/>
      </c>
    </row>
    <row r="83" ht="27" customHeight="1">
      <c r="A83" s="10" t="n"/>
      <c r="B83" s="11" t="n"/>
      <c r="C83" s="10" t="n"/>
      <c r="D83" s="10" t="n"/>
      <c r="E83" s="12">
        <f>IF($B83="","",IFERROR(VLOOKUP($D83,Camere!$A$5:$G$104,2,FALSE),"Camera non trovata"))</f>
        <v/>
      </c>
      <c r="F83" s="29" t="n"/>
      <c r="G83" s="29" t="n"/>
      <c r="H83" s="14" t="n"/>
      <c r="I83" s="15">
        <f>IF(OR($B83="",$F83="",$G83=""),"",IFERROR(IF($G83&gt;$F83,$G83-$F83,""),""))</f>
        <v/>
      </c>
      <c r="J83" s="30">
        <f>IF(OR($B83="",$D83=""),"",IFERROR(VLOOKUP($D83,Camere!$A$5:$G$104,5,FALSE),""))</f>
        <v/>
      </c>
      <c r="K83" s="30">
        <f>IF(OR($B83="",$I83="",$J83=""),"",IFERROR($I83*$J83,""))</f>
        <v/>
      </c>
      <c r="L83" s="11" t="n"/>
      <c r="M83" s="10" t="n"/>
      <c r="N83" s="11" t="n"/>
      <c r="O83" s="12">
        <f>IF($B83="","",IF(OR($C83="No",$M83="Annullato"),"Non assegnare",IF(OR($C83="",$D83="",$F83="",$G83="",$H83="",$L83="",$M83=""),"Da completare",IF($G83&lt;=$F83,"Controllare date",IF(IFERROR(VLOOKUP($D83,Camere!$A$5:$G$104,1,FALSE),"")="","Camera non trovata",IF(IFERROR(VLOOKUP($D83,Camere!$A$5:$G$104,6,FALSE),"")&lt;&gt;"Disponibile","Camera da verificare",IF($H83&gt;IFERROR(VLOOKUP($D83,Camere!$A$5:$G$104,4,FALSE),0),"Capienza superata",IF(COUNTIFS($D$5:$D$124,$D83,$F$5:$F$124,"&lt;"&amp;$G83,$G$5:$G$124,"&gt;"&amp;$F83,$C$5:$C$124,"&lt;&gt;No",$M$5:$M$124,"&lt;&gt;Annullato")&gt;1,"Sovrapposizione","OK"))))))))</f>
        <v/>
      </c>
    </row>
    <row r="84" ht="27" customHeight="1">
      <c r="A84" s="10" t="n"/>
      <c r="B84" s="11" t="n"/>
      <c r="C84" s="10" t="n"/>
      <c r="D84" s="10" t="n"/>
      <c r="E84" s="17">
        <f>IF($B84="","",IFERROR(VLOOKUP($D84,Camere!$A$5:$G$104,2,FALSE),"Camera non trovata"))</f>
        <v/>
      </c>
      <c r="F84" s="29" t="n"/>
      <c r="G84" s="29" t="n"/>
      <c r="H84" s="14" t="n"/>
      <c r="I84" s="18">
        <f>IF(OR($B84="",$F84="",$G84=""),"",IFERROR(IF($G84&gt;$F84,$G84-$F84,""),""))</f>
        <v/>
      </c>
      <c r="J84" s="31">
        <f>IF(OR($B84="",$D84=""),"",IFERROR(VLOOKUP($D84,Camere!$A$5:$G$104,5,FALSE),""))</f>
        <v/>
      </c>
      <c r="K84" s="31">
        <f>IF(OR($B84="",$I84="",$J84=""),"",IFERROR($I84*$J84,""))</f>
        <v/>
      </c>
      <c r="L84" s="11" t="n"/>
      <c r="M84" s="10" t="n"/>
      <c r="N84" s="11" t="n"/>
      <c r="O84" s="17">
        <f>IF($B84="","",IF(OR($C84="No",$M84="Annullato"),"Non assegnare",IF(OR($C84="",$D84="",$F84="",$G84="",$H84="",$L84="",$M84=""),"Da completare",IF($G84&lt;=$F84,"Controllare date",IF(IFERROR(VLOOKUP($D84,Camere!$A$5:$G$104,1,FALSE),"")="","Camera non trovata",IF(IFERROR(VLOOKUP($D84,Camere!$A$5:$G$104,6,FALSE),"")&lt;&gt;"Disponibile","Camera da verificare",IF($H84&gt;IFERROR(VLOOKUP($D84,Camere!$A$5:$G$104,4,FALSE),0),"Capienza superata",IF(COUNTIFS($D$5:$D$124,$D84,$F$5:$F$124,"&lt;"&amp;$G84,$G$5:$G$124,"&gt;"&amp;$F84,$C$5:$C$124,"&lt;&gt;No",$M$5:$M$124,"&lt;&gt;Annullato")&gt;1,"Sovrapposizione","OK"))))))))</f>
        <v/>
      </c>
    </row>
    <row r="85" ht="27" customHeight="1">
      <c r="A85" s="10" t="n"/>
      <c r="B85" s="11" t="n"/>
      <c r="C85" s="10" t="n"/>
      <c r="D85" s="10" t="n"/>
      <c r="E85" s="12">
        <f>IF($B85="","",IFERROR(VLOOKUP($D85,Camere!$A$5:$G$104,2,FALSE),"Camera non trovata"))</f>
        <v/>
      </c>
      <c r="F85" s="29" t="n"/>
      <c r="G85" s="29" t="n"/>
      <c r="H85" s="14" t="n"/>
      <c r="I85" s="15">
        <f>IF(OR($B85="",$F85="",$G85=""),"",IFERROR(IF($G85&gt;$F85,$G85-$F85,""),""))</f>
        <v/>
      </c>
      <c r="J85" s="30">
        <f>IF(OR($B85="",$D85=""),"",IFERROR(VLOOKUP($D85,Camere!$A$5:$G$104,5,FALSE),""))</f>
        <v/>
      </c>
      <c r="K85" s="30">
        <f>IF(OR($B85="",$I85="",$J85=""),"",IFERROR($I85*$J85,""))</f>
        <v/>
      </c>
      <c r="L85" s="11" t="n"/>
      <c r="M85" s="10" t="n"/>
      <c r="N85" s="11" t="n"/>
      <c r="O85" s="12">
        <f>IF($B85="","",IF(OR($C85="No",$M85="Annullato"),"Non assegnare",IF(OR($C85="",$D85="",$F85="",$G85="",$H85="",$L85="",$M85=""),"Da completare",IF($G85&lt;=$F85,"Controllare date",IF(IFERROR(VLOOKUP($D85,Camere!$A$5:$G$104,1,FALSE),"")="","Camera non trovata",IF(IFERROR(VLOOKUP($D85,Camere!$A$5:$G$104,6,FALSE),"")&lt;&gt;"Disponibile","Camera da verificare",IF($H85&gt;IFERROR(VLOOKUP($D85,Camere!$A$5:$G$104,4,FALSE),0),"Capienza superata",IF(COUNTIFS($D$5:$D$124,$D85,$F$5:$F$124,"&lt;"&amp;$G85,$G$5:$G$124,"&gt;"&amp;$F85,$C$5:$C$124,"&lt;&gt;No",$M$5:$M$124,"&lt;&gt;Annullato")&gt;1,"Sovrapposizione","OK"))))))))</f>
        <v/>
      </c>
    </row>
    <row r="86" ht="27" customHeight="1">
      <c r="A86" s="10" t="n"/>
      <c r="B86" s="11" t="n"/>
      <c r="C86" s="10" t="n"/>
      <c r="D86" s="10" t="n"/>
      <c r="E86" s="17">
        <f>IF($B86="","",IFERROR(VLOOKUP($D86,Camere!$A$5:$G$104,2,FALSE),"Camera non trovata"))</f>
        <v/>
      </c>
      <c r="F86" s="29" t="n"/>
      <c r="G86" s="29" t="n"/>
      <c r="H86" s="14" t="n"/>
      <c r="I86" s="18">
        <f>IF(OR($B86="",$F86="",$G86=""),"",IFERROR(IF($G86&gt;$F86,$G86-$F86,""),""))</f>
        <v/>
      </c>
      <c r="J86" s="31">
        <f>IF(OR($B86="",$D86=""),"",IFERROR(VLOOKUP($D86,Camere!$A$5:$G$104,5,FALSE),""))</f>
        <v/>
      </c>
      <c r="K86" s="31">
        <f>IF(OR($B86="",$I86="",$J86=""),"",IFERROR($I86*$J86,""))</f>
        <v/>
      </c>
      <c r="L86" s="11" t="n"/>
      <c r="M86" s="10" t="n"/>
      <c r="N86" s="11" t="n"/>
      <c r="O86" s="17">
        <f>IF($B86="","",IF(OR($C86="No",$M86="Annullato"),"Non assegnare",IF(OR($C86="",$D86="",$F86="",$G86="",$H86="",$L86="",$M86=""),"Da completare",IF($G86&lt;=$F86,"Controllare date",IF(IFERROR(VLOOKUP($D86,Camere!$A$5:$G$104,1,FALSE),"")="","Camera non trovata",IF(IFERROR(VLOOKUP($D86,Camere!$A$5:$G$104,6,FALSE),"")&lt;&gt;"Disponibile","Camera da verificare",IF($H86&gt;IFERROR(VLOOKUP($D86,Camere!$A$5:$G$104,4,FALSE),0),"Capienza superata",IF(COUNTIFS($D$5:$D$124,$D86,$F$5:$F$124,"&lt;"&amp;$G86,$G$5:$G$124,"&gt;"&amp;$F86,$C$5:$C$124,"&lt;&gt;No",$M$5:$M$124,"&lt;&gt;Annullato")&gt;1,"Sovrapposizione","OK"))))))))</f>
        <v/>
      </c>
    </row>
    <row r="87" ht="27" customHeight="1">
      <c r="A87" s="10" t="n"/>
      <c r="B87" s="11" t="n"/>
      <c r="C87" s="10" t="n"/>
      <c r="D87" s="10" t="n"/>
      <c r="E87" s="12">
        <f>IF($B87="","",IFERROR(VLOOKUP($D87,Camere!$A$5:$G$104,2,FALSE),"Camera non trovata"))</f>
        <v/>
      </c>
      <c r="F87" s="29" t="n"/>
      <c r="G87" s="29" t="n"/>
      <c r="H87" s="14" t="n"/>
      <c r="I87" s="15">
        <f>IF(OR($B87="",$F87="",$G87=""),"",IFERROR(IF($G87&gt;$F87,$G87-$F87,""),""))</f>
        <v/>
      </c>
      <c r="J87" s="30">
        <f>IF(OR($B87="",$D87=""),"",IFERROR(VLOOKUP($D87,Camere!$A$5:$G$104,5,FALSE),""))</f>
        <v/>
      </c>
      <c r="K87" s="30">
        <f>IF(OR($B87="",$I87="",$J87=""),"",IFERROR($I87*$J87,""))</f>
        <v/>
      </c>
      <c r="L87" s="11" t="n"/>
      <c r="M87" s="10" t="n"/>
      <c r="N87" s="11" t="n"/>
      <c r="O87" s="12">
        <f>IF($B87="","",IF(OR($C87="No",$M87="Annullato"),"Non assegnare",IF(OR($C87="",$D87="",$F87="",$G87="",$H87="",$L87="",$M87=""),"Da completare",IF($G87&lt;=$F87,"Controllare date",IF(IFERROR(VLOOKUP($D87,Camere!$A$5:$G$104,1,FALSE),"")="","Camera non trovata",IF(IFERROR(VLOOKUP($D87,Camere!$A$5:$G$104,6,FALSE),"")&lt;&gt;"Disponibile","Camera da verificare",IF($H87&gt;IFERROR(VLOOKUP($D87,Camere!$A$5:$G$104,4,FALSE),0),"Capienza superata",IF(COUNTIFS($D$5:$D$124,$D87,$F$5:$F$124,"&lt;"&amp;$G87,$G$5:$G$124,"&gt;"&amp;$F87,$C$5:$C$124,"&lt;&gt;No",$M$5:$M$124,"&lt;&gt;Annullato")&gt;1,"Sovrapposizione","OK"))))))))</f>
        <v/>
      </c>
    </row>
    <row r="88" ht="27" customHeight="1">
      <c r="A88" s="10" t="n"/>
      <c r="B88" s="11" t="n"/>
      <c r="C88" s="10" t="n"/>
      <c r="D88" s="10" t="n"/>
      <c r="E88" s="17">
        <f>IF($B88="","",IFERROR(VLOOKUP($D88,Camere!$A$5:$G$104,2,FALSE),"Camera non trovata"))</f>
        <v/>
      </c>
      <c r="F88" s="29" t="n"/>
      <c r="G88" s="29" t="n"/>
      <c r="H88" s="14" t="n"/>
      <c r="I88" s="18">
        <f>IF(OR($B88="",$F88="",$G88=""),"",IFERROR(IF($G88&gt;$F88,$G88-$F88,""),""))</f>
        <v/>
      </c>
      <c r="J88" s="31">
        <f>IF(OR($B88="",$D88=""),"",IFERROR(VLOOKUP($D88,Camere!$A$5:$G$104,5,FALSE),""))</f>
        <v/>
      </c>
      <c r="K88" s="31">
        <f>IF(OR($B88="",$I88="",$J88=""),"",IFERROR($I88*$J88,""))</f>
        <v/>
      </c>
      <c r="L88" s="11" t="n"/>
      <c r="M88" s="10" t="n"/>
      <c r="N88" s="11" t="n"/>
      <c r="O88" s="17">
        <f>IF($B88="","",IF(OR($C88="No",$M88="Annullato"),"Non assegnare",IF(OR($C88="",$D88="",$F88="",$G88="",$H88="",$L88="",$M88=""),"Da completare",IF($G88&lt;=$F88,"Controllare date",IF(IFERROR(VLOOKUP($D88,Camere!$A$5:$G$104,1,FALSE),"")="","Camera non trovata",IF(IFERROR(VLOOKUP($D88,Camere!$A$5:$G$104,6,FALSE),"")&lt;&gt;"Disponibile","Camera da verificare",IF($H88&gt;IFERROR(VLOOKUP($D88,Camere!$A$5:$G$104,4,FALSE),0),"Capienza superata",IF(COUNTIFS($D$5:$D$124,$D88,$F$5:$F$124,"&lt;"&amp;$G88,$G$5:$G$124,"&gt;"&amp;$F88,$C$5:$C$124,"&lt;&gt;No",$M$5:$M$124,"&lt;&gt;Annullato")&gt;1,"Sovrapposizione","OK"))))))))</f>
        <v/>
      </c>
    </row>
    <row r="89" ht="27" customHeight="1">
      <c r="A89" s="10" t="n"/>
      <c r="B89" s="11" t="n"/>
      <c r="C89" s="10" t="n"/>
      <c r="D89" s="10" t="n"/>
      <c r="E89" s="12">
        <f>IF($B89="","",IFERROR(VLOOKUP($D89,Camere!$A$5:$G$104,2,FALSE),"Camera non trovata"))</f>
        <v/>
      </c>
      <c r="F89" s="29" t="n"/>
      <c r="G89" s="29" t="n"/>
      <c r="H89" s="14" t="n"/>
      <c r="I89" s="15">
        <f>IF(OR($B89="",$F89="",$G89=""),"",IFERROR(IF($G89&gt;$F89,$G89-$F89,""),""))</f>
        <v/>
      </c>
      <c r="J89" s="30">
        <f>IF(OR($B89="",$D89=""),"",IFERROR(VLOOKUP($D89,Camere!$A$5:$G$104,5,FALSE),""))</f>
        <v/>
      </c>
      <c r="K89" s="30">
        <f>IF(OR($B89="",$I89="",$J89=""),"",IFERROR($I89*$J89,""))</f>
        <v/>
      </c>
      <c r="L89" s="11" t="n"/>
      <c r="M89" s="10" t="n"/>
      <c r="N89" s="11" t="n"/>
      <c r="O89" s="12">
        <f>IF($B89="","",IF(OR($C89="No",$M89="Annullato"),"Non assegnare",IF(OR($C89="",$D89="",$F89="",$G89="",$H89="",$L89="",$M89=""),"Da completare",IF($G89&lt;=$F89,"Controllare date",IF(IFERROR(VLOOKUP($D89,Camere!$A$5:$G$104,1,FALSE),"")="","Camera non trovata",IF(IFERROR(VLOOKUP($D89,Camere!$A$5:$G$104,6,FALSE),"")&lt;&gt;"Disponibile","Camera da verificare",IF($H89&gt;IFERROR(VLOOKUP($D89,Camere!$A$5:$G$104,4,FALSE),0),"Capienza superata",IF(COUNTIFS($D$5:$D$124,$D89,$F$5:$F$124,"&lt;"&amp;$G89,$G$5:$G$124,"&gt;"&amp;$F89,$C$5:$C$124,"&lt;&gt;No",$M$5:$M$124,"&lt;&gt;Annullato")&gt;1,"Sovrapposizione","OK"))))))))</f>
        <v/>
      </c>
    </row>
    <row r="90" ht="27" customHeight="1">
      <c r="A90" s="10" t="n"/>
      <c r="B90" s="11" t="n"/>
      <c r="C90" s="10" t="n"/>
      <c r="D90" s="10" t="n"/>
      <c r="E90" s="17">
        <f>IF($B90="","",IFERROR(VLOOKUP($D90,Camere!$A$5:$G$104,2,FALSE),"Camera non trovata"))</f>
        <v/>
      </c>
      <c r="F90" s="29" t="n"/>
      <c r="G90" s="29" t="n"/>
      <c r="H90" s="14" t="n"/>
      <c r="I90" s="18">
        <f>IF(OR($B90="",$F90="",$G90=""),"",IFERROR(IF($G90&gt;$F90,$G90-$F90,""),""))</f>
        <v/>
      </c>
      <c r="J90" s="31">
        <f>IF(OR($B90="",$D90=""),"",IFERROR(VLOOKUP($D90,Camere!$A$5:$G$104,5,FALSE),""))</f>
        <v/>
      </c>
      <c r="K90" s="31">
        <f>IF(OR($B90="",$I90="",$J90=""),"",IFERROR($I90*$J90,""))</f>
        <v/>
      </c>
      <c r="L90" s="11" t="n"/>
      <c r="M90" s="10" t="n"/>
      <c r="N90" s="11" t="n"/>
      <c r="O90" s="17">
        <f>IF($B90="","",IF(OR($C90="No",$M90="Annullato"),"Non assegnare",IF(OR($C90="",$D90="",$F90="",$G90="",$H90="",$L90="",$M90=""),"Da completare",IF($G90&lt;=$F90,"Controllare date",IF(IFERROR(VLOOKUP($D90,Camere!$A$5:$G$104,1,FALSE),"")="","Camera non trovata",IF(IFERROR(VLOOKUP($D90,Camere!$A$5:$G$104,6,FALSE),"")&lt;&gt;"Disponibile","Camera da verificare",IF($H90&gt;IFERROR(VLOOKUP($D90,Camere!$A$5:$G$104,4,FALSE),0),"Capienza superata",IF(COUNTIFS($D$5:$D$124,$D90,$F$5:$F$124,"&lt;"&amp;$G90,$G$5:$G$124,"&gt;"&amp;$F90,$C$5:$C$124,"&lt;&gt;No",$M$5:$M$124,"&lt;&gt;Annullato")&gt;1,"Sovrapposizione","OK"))))))))</f>
        <v/>
      </c>
    </row>
    <row r="91" ht="27" customHeight="1">
      <c r="A91" s="10" t="n"/>
      <c r="B91" s="11" t="n"/>
      <c r="C91" s="10" t="n"/>
      <c r="D91" s="10" t="n"/>
      <c r="E91" s="12">
        <f>IF($B91="","",IFERROR(VLOOKUP($D91,Camere!$A$5:$G$104,2,FALSE),"Camera non trovata"))</f>
        <v/>
      </c>
      <c r="F91" s="29" t="n"/>
      <c r="G91" s="29" t="n"/>
      <c r="H91" s="14" t="n"/>
      <c r="I91" s="15">
        <f>IF(OR($B91="",$F91="",$G91=""),"",IFERROR(IF($G91&gt;$F91,$G91-$F91,""),""))</f>
        <v/>
      </c>
      <c r="J91" s="30">
        <f>IF(OR($B91="",$D91=""),"",IFERROR(VLOOKUP($D91,Camere!$A$5:$G$104,5,FALSE),""))</f>
        <v/>
      </c>
      <c r="K91" s="30">
        <f>IF(OR($B91="",$I91="",$J91=""),"",IFERROR($I91*$J91,""))</f>
        <v/>
      </c>
      <c r="L91" s="11" t="n"/>
      <c r="M91" s="10" t="n"/>
      <c r="N91" s="11" t="n"/>
      <c r="O91" s="12">
        <f>IF($B91="","",IF(OR($C91="No",$M91="Annullato"),"Non assegnare",IF(OR($C91="",$D91="",$F91="",$G91="",$H91="",$L91="",$M91=""),"Da completare",IF($G91&lt;=$F91,"Controllare date",IF(IFERROR(VLOOKUP($D91,Camere!$A$5:$G$104,1,FALSE),"")="","Camera non trovata",IF(IFERROR(VLOOKUP($D91,Camere!$A$5:$G$104,6,FALSE),"")&lt;&gt;"Disponibile","Camera da verificare",IF($H91&gt;IFERROR(VLOOKUP($D91,Camere!$A$5:$G$104,4,FALSE),0),"Capienza superata",IF(COUNTIFS($D$5:$D$124,$D91,$F$5:$F$124,"&lt;"&amp;$G91,$G$5:$G$124,"&gt;"&amp;$F91,$C$5:$C$124,"&lt;&gt;No",$M$5:$M$124,"&lt;&gt;Annullato")&gt;1,"Sovrapposizione","OK"))))))))</f>
        <v/>
      </c>
    </row>
    <row r="92" ht="27" customHeight="1">
      <c r="A92" s="10" t="n"/>
      <c r="B92" s="11" t="n"/>
      <c r="C92" s="10" t="n"/>
      <c r="D92" s="10" t="n"/>
      <c r="E92" s="17">
        <f>IF($B92="","",IFERROR(VLOOKUP($D92,Camere!$A$5:$G$104,2,FALSE),"Camera non trovata"))</f>
        <v/>
      </c>
      <c r="F92" s="29" t="n"/>
      <c r="G92" s="29" t="n"/>
      <c r="H92" s="14" t="n"/>
      <c r="I92" s="18">
        <f>IF(OR($B92="",$F92="",$G92=""),"",IFERROR(IF($G92&gt;$F92,$G92-$F92,""),""))</f>
        <v/>
      </c>
      <c r="J92" s="31">
        <f>IF(OR($B92="",$D92=""),"",IFERROR(VLOOKUP($D92,Camere!$A$5:$G$104,5,FALSE),""))</f>
        <v/>
      </c>
      <c r="K92" s="31">
        <f>IF(OR($B92="",$I92="",$J92=""),"",IFERROR($I92*$J92,""))</f>
        <v/>
      </c>
      <c r="L92" s="11" t="n"/>
      <c r="M92" s="10" t="n"/>
      <c r="N92" s="11" t="n"/>
      <c r="O92" s="17">
        <f>IF($B92="","",IF(OR($C92="No",$M92="Annullato"),"Non assegnare",IF(OR($C92="",$D92="",$F92="",$G92="",$H92="",$L92="",$M92=""),"Da completare",IF($G92&lt;=$F92,"Controllare date",IF(IFERROR(VLOOKUP($D92,Camere!$A$5:$G$104,1,FALSE),"")="","Camera non trovata",IF(IFERROR(VLOOKUP($D92,Camere!$A$5:$G$104,6,FALSE),"")&lt;&gt;"Disponibile","Camera da verificare",IF($H92&gt;IFERROR(VLOOKUP($D92,Camere!$A$5:$G$104,4,FALSE),0),"Capienza superata",IF(COUNTIFS($D$5:$D$124,$D92,$F$5:$F$124,"&lt;"&amp;$G92,$G$5:$G$124,"&gt;"&amp;$F92,$C$5:$C$124,"&lt;&gt;No",$M$5:$M$124,"&lt;&gt;Annullato")&gt;1,"Sovrapposizione","OK"))))))))</f>
        <v/>
      </c>
    </row>
    <row r="93" ht="27" customHeight="1">
      <c r="A93" s="10" t="n"/>
      <c r="B93" s="11" t="n"/>
      <c r="C93" s="10" t="n"/>
      <c r="D93" s="10" t="n"/>
      <c r="E93" s="12">
        <f>IF($B93="","",IFERROR(VLOOKUP($D93,Camere!$A$5:$G$104,2,FALSE),"Camera non trovata"))</f>
        <v/>
      </c>
      <c r="F93" s="29" t="n"/>
      <c r="G93" s="29" t="n"/>
      <c r="H93" s="14" t="n"/>
      <c r="I93" s="15">
        <f>IF(OR($B93="",$F93="",$G93=""),"",IFERROR(IF($G93&gt;$F93,$G93-$F93,""),""))</f>
        <v/>
      </c>
      <c r="J93" s="30">
        <f>IF(OR($B93="",$D93=""),"",IFERROR(VLOOKUP($D93,Camere!$A$5:$G$104,5,FALSE),""))</f>
        <v/>
      </c>
      <c r="K93" s="30">
        <f>IF(OR($B93="",$I93="",$J93=""),"",IFERROR($I93*$J93,""))</f>
        <v/>
      </c>
      <c r="L93" s="11" t="n"/>
      <c r="M93" s="10" t="n"/>
      <c r="N93" s="11" t="n"/>
      <c r="O93" s="12">
        <f>IF($B93="","",IF(OR($C93="No",$M93="Annullato"),"Non assegnare",IF(OR($C93="",$D93="",$F93="",$G93="",$H93="",$L93="",$M93=""),"Da completare",IF($G93&lt;=$F93,"Controllare date",IF(IFERROR(VLOOKUP($D93,Camere!$A$5:$G$104,1,FALSE),"")="","Camera non trovata",IF(IFERROR(VLOOKUP($D93,Camere!$A$5:$G$104,6,FALSE),"")&lt;&gt;"Disponibile","Camera da verificare",IF($H93&gt;IFERROR(VLOOKUP($D93,Camere!$A$5:$G$104,4,FALSE),0),"Capienza superata",IF(COUNTIFS($D$5:$D$124,$D93,$F$5:$F$124,"&lt;"&amp;$G93,$G$5:$G$124,"&gt;"&amp;$F93,$C$5:$C$124,"&lt;&gt;No",$M$5:$M$124,"&lt;&gt;Annullato")&gt;1,"Sovrapposizione","OK"))))))))</f>
        <v/>
      </c>
    </row>
    <row r="94" ht="27" customHeight="1">
      <c r="A94" s="10" t="n"/>
      <c r="B94" s="11" t="n"/>
      <c r="C94" s="10" t="n"/>
      <c r="D94" s="10" t="n"/>
      <c r="E94" s="17">
        <f>IF($B94="","",IFERROR(VLOOKUP($D94,Camere!$A$5:$G$104,2,FALSE),"Camera non trovata"))</f>
        <v/>
      </c>
      <c r="F94" s="29" t="n"/>
      <c r="G94" s="29" t="n"/>
      <c r="H94" s="14" t="n"/>
      <c r="I94" s="18">
        <f>IF(OR($B94="",$F94="",$G94=""),"",IFERROR(IF($G94&gt;$F94,$G94-$F94,""),""))</f>
        <v/>
      </c>
      <c r="J94" s="31">
        <f>IF(OR($B94="",$D94=""),"",IFERROR(VLOOKUP($D94,Camere!$A$5:$G$104,5,FALSE),""))</f>
        <v/>
      </c>
      <c r="K94" s="31">
        <f>IF(OR($B94="",$I94="",$J94=""),"",IFERROR($I94*$J94,""))</f>
        <v/>
      </c>
      <c r="L94" s="11" t="n"/>
      <c r="M94" s="10" t="n"/>
      <c r="N94" s="11" t="n"/>
      <c r="O94" s="17">
        <f>IF($B94="","",IF(OR($C94="No",$M94="Annullato"),"Non assegnare",IF(OR($C94="",$D94="",$F94="",$G94="",$H94="",$L94="",$M94=""),"Da completare",IF($G94&lt;=$F94,"Controllare date",IF(IFERROR(VLOOKUP($D94,Camere!$A$5:$G$104,1,FALSE),"")="","Camera non trovata",IF(IFERROR(VLOOKUP($D94,Camere!$A$5:$G$104,6,FALSE),"")&lt;&gt;"Disponibile","Camera da verificare",IF($H94&gt;IFERROR(VLOOKUP($D94,Camere!$A$5:$G$104,4,FALSE),0),"Capienza superata",IF(COUNTIFS($D$5:$D$124,$D94,$F$5:$F$124,"&lt;"&amp;$G94,$G$5:$G$124,"&gt;"&amp;$F94,$C$5:$C$124,"&lt;&gt;No",$M$5:$M$124,"&lt;&gt;Annullato")&gt;1,"Sovrapposizione","OK"))))))))</f>
        <v/>
      </c>
    </row>
    <row r="95" ht="27" customHeight="1">
      <c r="A95" s="10" t="n"/>
      <c r="B95" s="11" t="n"/>
      <c r="C95" s="10" t="n"/>
      <c r="D95" s="10" t="n"/>
      <c r="E95" s="12">
        <f>IF($B95="","",IFERROR(VLOOKUP($D95,Camere!$A$5:$G$104,2,FALSE),"Camera non trovata"))</f>
        <v/>
      </c>
      <c r="F95" s="29" t="n"/>
      <c r="G95" s="29" t="n"/>
      <c r="H95" s="14" t="n"/>
      <c r="I95" s="15">
        <f>IF(OR($B95="",$F95="",$G95=""),"",IFERROR(IF($G95&gt;$F95,$G95-$F95,""),""))</f>
        <v/>
      </c>
      <c r="J95" s="30">
        <f>IF(OR($B95="",$D95=""),"",IFERROR(VLOOKUP($D95,Camere!$A$5:$G$104,5,FALSE),""))</f>
        <v/>
      </c>
      <c r="K95" s="30">
        <f>IF(OR($B95="",$I95="",$J95=""),"",IFERROR($I95*$J95,""))</f>
        <v/>
      </c>
      <c r="L95" s="11" t="n"/>
      <c r="M95" s="10" t="n"/>
      <c r="N95" s="11" t="n"/>
      <c r="O95" s="12">
        <f>IF($B95="","",IF(OR($C95="No",$M95="Annullato"),"Non assegnare",IF(OR($C95="",$D95="",$F95="",$G95="",$H95="",$L95="",$M95=""),"Da completare",IF($G95&lt;=$F95,"Controllare date",IF(IFERROR(VLOOKUP($D95,Camere!$A$5:$G$104,1,FALSE),"")="","Camera non trovata",IF(IFERROR(VLOOKUP($D95,Camere!$A$5:$G$104,6,FALSE),"")&lt;&gt;"Disponibile","Camera da verificare",IF($H95&gt;IFERROR(VLOOKUP($D95,Camere!$A$5:$G$104,4,FALSE),0),"Capienza superata",IF(COUNTIFS($D$5:$D$124,$D95,$F$5:$F$124,"&lt;"&amp;$G95,$G$5:$G$124,"&gt;"&amp;$F95,$C$5:$C$124,"&lt;&gt;No",$M$5:$M$124,"&lt;&gt;Annullato")&gt;1,"Sovrapposizione","OK"))))))))</f>
        <v/>
      </c>
    </row>
    <row r="96" ht="27" customHeight="1">
      <c r="A96" s="10" t="n"/>
      <c r="B96" s="11" t="n"/>
      <c r="C96" s="10" t="n"/>
      <c r="D96" s="10" t="n"/>
      <c r="E96" s="17">
        <f>IF($B96="","",IFERROR(VLOOKUP($D96,Camere!$A$5:$G$104,2,FALSE),"Camera non trovata"))</f>
        <v/>
      </c>
      <c r="F96" s="29" t="n"/>
      <c r="G96" s="29" t="n"/>
      <c r="H96" s="14" t="n"/>
      <c r="I96" s="18">
        <f>IF(OR($B96="",$F96="",$G96=""),"",IFERROR(IF($G96&gt;$F96,$G96-$F96,""),""))</f>
        <v/>
      </c>
      <c r="J96" s="31">
        <f>IF(OR($B96="",$D96=""),"",IFERROR(VLOOKUP($D96,Camere!$A$5:$G$104,5,FALSE),""))</f>
        <v/>
      </c>
      <c r="K96" s="31">
        <f>IF(OR($B96="",$I96="",$J96=""),"",IFERROR($I96*$J96,""))</f>
        <v/>
      </c>
      <c r="L96" s="11" t="n"/>
      <c r="M96" s="10" t="n"/>
      <c r="N96" s="11" t="n"/>
      <c r="O96" s="17">
        <f>IF($B96="","",IF(OR($C96="No",$M96="Annullato"),"Non assegnare",IF(OR($C96="",$D96="",$F96="",$G96="",$H96="",$L96="",$M96=""),"Da completare",IF($G96&lt;=$F96,"Controllare date",IF(IFERROR(VLOOKUP($D96,Camere!$A$5:$G$104,1,FALSE),"")="","Camera non trovata",IF(IFERROR(VLOOKUP($D96,Camere!$A$5:$G$104,6,FALSE),"")&lt;&gt;"Disponibile","Camera da verificare",IF($H96&gt;IFERROR(VLOOKUP($D96,Camere!$A$5:$G$104,4,FALSE),0),"Capienza superata",IF(COUNTIFS($D$5:$D$124,$D96,$F$5:$F$124,"&lt;"&amp;$G96,$G$5:$G$124,"&gt;"&amp;$F96,$C$5:$C$124,"&lt;&gt;No",$M$5:$M$124,"&lt;&gt;Annullato")&gt;1,"Sovrapposizione","OK"))))))))</f>
        <v/>
      </c>
    </row>
    <row r="97" ht="27" customHeight="1">
      <c r="A97" s="10" t="n"/>
      <c r="B97" s="11" t="n"/>
      <c r="C97" s="10" t="n"/>
      <c r="D97" s="10" t="n"/>
      <c r="E97" s="12">
        <f>IF($B97="","",IFERROR(VLOOKUP($D97,Camere!$A$5:$G$104,2,FALSE),"Camera non trovata"))</f>
        <v/>
      </c>
      <c r="F97" s="29" t="n"/>
      <c r="G97" s="29" t="n"/>
      <c r="H97" s="14" t="n"/>
      <c r="I97" s="15">
        <f>IF(OR($B97="",$F97="",$G97=""),"",IFERROR(IF($G97&gt;$F97,$G97-$F97,""),""))</f>
        <v/>
      </c>
      <c r="J97" s="30">
        <f>IF(OR($B97="",$D97=""),"",IFERROR(VLOOKUP($D97,Camere!$A$5:$G$104,5,FALSE),""))</f>
        <v/>
      </c>
      <c r="K97" s="30">
        <f>IF(OR($B97="",$I97="",$J97=""),"",IFERROR($I97*$J97,""))</f>
        <v/>
      </c>
      <c r="L97" s="11" t="n"/>
      <c r="M97" s="10" t="n"/>
      <c r="N97" s="11" t="n"/>
      <c r="O97" s="12">
        <f>IF($B97="","",IF(OR($C97="No",$M97="Annullato"),"Non assegnare",IF(OR($C97="",$D97="",$F97="",$G97="",$H97="",$L97="",$M97=""),"Da completare",IF($G97&lt;=$F97,"Controllare date",IF(IFERROR(VLOOKUP($D97,Camere!$A$5:$G$104,1,FALSE),"")="","Camera non trovata",IF(IFERROR(VLOOKUP($D97,Camere!$A$5:$G$104,6,FALSE),"")&lt;&gt;"Disponibile","Camera da verificare",IF($H97&gt;IFERROR(VLOOKUP($D97,Camere!$A$5:$G$104,4,FALSE),0),"Capienza superata",IF(COUNTIFS($D$5:$D$124,$D97,$F$5:$F$124,"&lt;"&amp;$G97,$G$5:$G$124,"&gt;"&amp;$F97,$C$5:$C$124,"&lt;&gt;No",$M$5:$M$124,"&lt;&gt;Annullato")&gt;1,"Sovrapposizione","OK"))))))))</f>
        <v/>
      </c>
    </row>
    <row r="98" ht="27" customHeight="1">
      <c r="A98" s="10" t="n"/>
      <c r="B98" s="11" t="n"/>
      <c r="C98" s="10" t="n"/>
      <c r="D98" s="10" t="n"/>
      <c r="E98" s="17">
        <f>IF($B98="","",IFERROR(VLOOKUP($D98,Camere!$A$5:$G$104,2,FALSE),"Camera non trovata"))</f>
        <v/>
      </c>
      <c r="F98" s="29" t="n"/>
      <c r="G98" s="29" t="n"/>
      <c r="H98" s="14" t="n"/>
      <c r="I98" s="18">
        <f>IF(OR($B98="",$F98="",$G98=""),"",IFERROR(IF($G98&gt;$F98,$G98-$F98,""),""))</f>
        <v/>
      </c>
      <c r="J98" s="31">
        <f>IF(OR($B98="",$D98=""),"",IFERROR(VLOOKUP($D98,Camere!$A$5:$G$104,5,FALSE),""))</f>
        <v/>
      </c>
      <c r="K98" s="31">
        <f>IF(OR($B98="",$I98="",$J98=""),"",IFERROR($I98*$J98,""))</f>
        <v/>
      </c>
      <c r="L98" s="11" t="n"/>
      <c r="M98" s="10" t="n"/>
      <c r="N98" s="11" t="n"/>
      <c r="O98" s="17">
        <f>IF($B98="","",IF(OR($C98="No",$M98="Annullato"),"Non assegnare",IF(OR($C98="",$D98="",$F98="",$G98="",$H98="",$L98="",$M98=""),"Da completare",IF($G98&lt;=$F98,"Controllare date",IF(IFERROR(VLOOKUP($D98,Camere!$A$5:$G$104,1,FALSE),"")="","Camera non trovata",IF(IFERROR(VLOOKUP($D98,Camere!$A$5:$G$104,6,FALSE),"")&lt;&gt;"Disponibile","Camera da verificare",IF($H98&gt;IFERROR(VLOOKUP($D98,Camere!$A$5:$G$104,4,FALSE),0),"Capienza superata",IF(COUNTIFS($D$5:$D$124,$D98,$F$5:$F$124,"&lt;"&amp;$G98,$G$5:$G$124,"&gt;"&amp;$F98,$C$5:$C$124,"&lt;&gt;No",$M$5:$M$124,"&lt;&gt;Annullato")&gt;1,"Sovrapposizione","OK"))))))))</f>
        <v/>
      </c>
    </row>
    <row r="99" ht="27" customHeight="1">
      <c r="A99" s="10" t="n"/>
      <c r="B99" s="11" t="n"/>
      <c r="C99" s="10" t="n"/>
      <c r="D99" s="10" t="n"/>
      <c r="E99" s="12">
        <f>IF($B99="","",IFERROR(VLOOKUP($D99,Camere!$A$5:$G$104,2,FALSE),"Camera non trovata"))</f>
        <v/>
      </c>
      <c r="F99" s="29" t="n"/>
      <c r="G99" s="29" t="n"/>
      <c r="H99" s="14" t="n"/>
      <c r="I99" s="15">
        <f>IF(OR($B99="",$F99="",$G99=""),"",IFERROR(IF($G99&gt;$F99,$G99-$F99,""),""))</f>
        <v/>
      </c>
      <c r="J99" s="30">
        <f>IF(OR($B99="",$D99=""),"",IFERROR(VLOOKUP($D99,Camere!$A$5:$G$104,5,FALSE),""))</f>
        <v/>
      </c>
      <c r="K99" s="30">
        <f>IF(OR($B99="",$I99="",$J99=""),"",IFERROR($I99*$J99,""))</f>
        <v/>
      </c>
      <c r="L99" s="11" t="n"/>
      <c r="M99" s="10" t="n"/>
      <c r="N99" s="11" t="n"/>
      <c r="O99" s="12">
        <f>IF($B99="","",IF(OR($C99="No",$M99="Annullato"),"Non assegnare",IF(OR($C99="",$D99="",$F99="",$G99="",$H99="",$L99="",$M99=""),"Da completare",IF($G99&lt;=$F99,"Controllare date",IF(IFERROR(VLOOKUP($D99,Camere!$A$5:$G$104,1,FALSE),"")="","Camera non trovata",IF(IFERROR(VLOOKUP($D99,Camere!$A$5:$G$104,6,FALSE),"")&lt;&gt;"Disponibile","Camera da verificare",IF($H99&gt;IFERROR(VLOOKUP($D99,Camere!$A$5:$G$104,4,FALSE),0),"Capienza superata",IF(COUNTIFS($D$5:$D$124,$D99,$F$5:$F$124,"&lt;"&amp;$G99,$G$5:$G$124,"&gt;"&amp;$F99,$C$5:$C$124,"&lt;&gt;No",$M$5:$M$124,"&lt;&gt;Annullato")&gt;1,"Sovrapposizione","OK"))))))))</f>
        <v/>
      </c>
    </row>
    <row r="100" ht="27" customHeight="1">
      <c r="A100" s="10" t="n"/>
      <c r="B100" s="11" t="n"/>
      <c r="C100" s="10" t="n"/>
      <c r="D100" s="10" t="n"/>
      <c r="E100" s="17">
        <f>IF($B100="","",IFERROR(VLOOKUP($D100,Camere!$A$5:$G$104,2,FALSE),"Camera non trovata"))</f>
        <v/>
      </c>
      <c r="F100" s="29" t="n"/>
      <c r="G100" s="29" t="n"/>
      <c r="H100" s="14" t="n"/>
      <c r="I100" s="18">
        <f>IF(OR($B100="",$F100="",$G100=""),"",IFERROR(IF($G100&gt;$F100,$G100-$F100,""),""))</f>
        <v/>
      </c>
      <c r="J100" s="31">
        <f>IF(OR($B100="",$D100=""),"",IFERROR(VLOOKUP($D100,Camere!$A$5:$G$104,5,FALSE),""))</f>
        <v/>
      </c>
      <c r="K100" s="31">
        <f>IF(OR($B100="",$I100="",$J100=""),"",IFERROR($I100*$J100,""))</f>
        <v/>
      </c>
      <c r="L100" s="11" t="n"/>
      <c r="M100" s="10" t="n"/>
      <c r="N100" s="11" t="n"/>
      <c r="O100" s="17">
        <f>IF($B100="","",IF(OR($C100="No",$M100="Annullato"),"Non assegnare",IF(OR($C100="",$D100="",$F100="",$G100="",$H100="",$L100="",$M100=""),"Da completare",IF($G100&lt;=$F100,"Controllare date",IF(IFERROR(VLOOKUP($D100,Camere!$A$5:$G$104,1,FALSE),"")="","Camera non trovata",IF(IFERROR(VLOOKUP($D100,Camere!$A$5:$G$104,6,FALSE),"")&lt;&gt;"Disponibile","Camera da verificare",IF($H100&gt;IFERROR(VLOOKUP($D100,Camere!$A$5:$G$104,4,FALSE),0),"Capienza superata",IF(COUNTIFS($D$5:$D$124,$D100,$F$5:$F$124,"&lt;"&amp;$G100,$G$5:$G$124,"&gt;"&amp;$F100,$C$5:$C$124,"&lt;&gt;No",$M$5:$M$124,"&lt;&gt;Annullato")&gt;1,"Sovrapposizione","OK"))))))))</f>
        <v/>
      </c>
    </row>
    <row r="101" ht="27" customHeight="1">
      <c r="A101" s="10" t="n"/>
      <c r="B101" s="11" t="n"/>
      <c r="C101" s="10" t="n"/>
      <c r="D101" s="10" t="n"/>
      <c r="E101" s="12">
        <f>IF($B101="","",IFERROR(VLOOKUP($D101,Camere!$A$5:$G$104,2,FALSE),"Camera non trovata"))</f>
        <v/>
      </c>
      <c r="F101" s="29" t="n"/>
      <c r="G101" s="29" t="n"/>
      <c r="H101" s="14" t="n"/>
      <c r="I101" s="15">
        <f>IF(OR($B101="",$F101="",$G101=""),"",IFERROR(IF($G101&gt;$F101,$G101-$F101,""),""))</f>
        <v/>
      </c>
      <c r="J101" s="30">
        <f>IF(OR($B101="",$D101=""),"",IFERROR(VLOOKUP($D101,Camere!$A$5:$G$104,5,FALSE),""))</f>
        <v/>
      </c>
      <c r="K101" s="30">
        <f>IF(OR($B101="",$I101="",$J101=""),"",IFERROR($I101*$J101,""))</f>
        <v/>
      </c>
      <c r="L101" s="11" t="n"/>
      <c r="M101" s="10" t="n"/>
      <c r="N101" s="11" t="n"/>
      <c r="O101" s="12">
        <f>IF($B101="","",IF(OR($C101="No",$M101="Annullato"),"Non assegnare",IF(OR($C101="",$D101="",$F101="",$G101="",$H101="",$L101="",$M101=""),"Da completare",IF($G101&lt;=$F101,"Controllare date",IF(IFERROR(VLOOKUP($D101,Camere!$A$5:$G$104,1,FALSE),"")="","Camera non trovata",IF(IFERROR(VLOOKUP($D101,Camere!$A$5:$G$104,6,FALSE),"")&lt;&gt;"Disponibile","Camera da verificare",IF($H101&gt;IFERROR(VLOOKUP($D101,Camere!$A$5:$G$104,4,FALSE),0),"Capienza superata",IF(COUNTIFS($D$5:$D$124,$D101,$F$5:$F$124,"&lt;"&amp;$G101,$G$5:$G$124,"&gt;"&amp;$F101,$C$5:$C$124,"&lt;&gt;No",$M$5:$M$124,"&lt;&gt;Annullato")&gt;1,"Sovrapposizione","OK"))))))))</f>
        <v/>
      </c>
    </row>
    <row r="102" ht="27" customHeight="1">
      <c r="A102" s="10" t="n"/>
      <c r="B102" s="11" t="n"/>
      <c r="C102" s="10" t="n"/>
      <c r="D102" s="10" t="n"/>
      <c r="E102" s="17">
        <f>IF($B102="","",IFERROR(VLOOKUP($D102,Camere!$A$5:$G$104,2,FALSE),"Camera non trovata"))</f>
        <v/>
      </c>
      <c r="F102" s="29" t="n"/>
      <c r="G102" s="29" t="n"/>
      <c r="H102" s="14" t="n"/>
      <c r="I102" s="18">
        <f>IF(OR($B102="",$F102="",$G102=""),"",IFERROR(IF($G102&gt;$F102,$G102-$F102,""),""))</f>
        <v/>
      </c>
      <c r="J102" s="31">
        <f>IF(OR($B102="",$D102=""),"",IFERROR(VLOOKUP($D102,Camere!$A$5:$G$104,5,FALSE),""))</f>
        <v/>
      </c>
      <c r="K102" s="31">
        <f>IF(OR($B102="",$I102="",$J102=""),"",IFERROR($I102*$J102,""))</f>
        <v/>
      </c>
      <c r="L102" s="11" t="n"/>
      <c r="M102" s="10" t="n"/>
      <c r="N102" s="11" t="n"/>
      <c r="O102" s="17">
        <f>IF($B102="","",IF(OR($C102="No",$M102="Annullato"),"Non assegnare",IF(OR($C102="",$D102="",$F102="",$G102="",$H102="",$L102="",$M102=""),"Da completare",IF($G102&lt;=$F102,"Controllare date",IF(IFERROR(VLOOKUP($D102,Camere!$A$5:$G$104,1,FALSE),"")="","Camera non trovata",IF(IFERROR(VLOOKUP($D102,Camere!$A$5:$G$104,6,FALSE),"")&lt;&gt;"Disponibile","Camera da verificare",IF($H102&gt;IFERROR(VLOOKUP($D102,Camere!$A$5:$G$104,4,FALSE),0),"Capienza superata",IF(COUNTIFS($D$5:$D$124,$D102,$F$5:$F$124,"&lt;"&amp;$G102,$G$5:$G$124,"&gt;"&amp;$F102,$C$5:$C$124,"&lt;&gt;No",$M$5:$M$124,"&lt;&gt;Annullato")&gt;1,"Sovrapposizione","OK"))))))))</f>
        <v/>
      </c>
    </row>
    <row r="103" ht="27" customHeight="1">
      <c r="A103" s="10" t="n"/>
      <c r="B103" s="11" t="n"/>
      <c r="C103" s="10" t="n"/>
      <c r="D103" s="10" t="n"/>
      <c r="E103" s="12">
        <f>IF($B103="","",IFERROR(VLOOKUP($D103,Camere!$A$5:$G$104,2,FALSE),"Camera non trovata"))</f>
        <v/>
      </c>
      <c r="F103" s="29" t="n"/>
      <c r="G103" s="29" t="n"/>
      <c r="H103" s="14" t="n"/>
      <c r="I103" s="15">
        <f>IF(OR($B103="",$F103="",$G103=""),"",IFERROR(IF($G103&gt;$F103,$G103-$F103,""),""))</f>
        <v/>
      </c>
      <c r="J103" s="30">
        <f>IF(OR($B103="",$D103=""),"",IFERROR(VLOOKUP($D103,Camere!$A$5:$G$104,5,FALSE),""))</f>
        <v/>
      </c>
      <c r="K103" s="30">
        <f>IF(OR($B103="",$I103="",$J103=""),"",IFERROR($I103*$J103,""))</f>
        <v/>
      </c>
      <c r="L103" s="11" t="n"/>
      <c r="M103" s="10" t="n"/>
      <c r="N103" s="11" t="n"/>
      <c r="O103" s="12">
        <f>IF($B103="","",IF(OR($C103="No",$M103="Annullato"),"Non assegnare",IF(OR($C103="",$D103="",$F103="",$G103="",$H103="",$L103="",$M103=""),"Da completare",IF($G103&lt;=$F103,"Controllare date",IF(IFERROR(VLOOKUP($D103,Camere!$A$5:$G$104,1,FALSE),"")="","Camera non trovata",IF(IFERROR(VLOOKUP($D103,Camere!$A$5:$G$104,6,FALSE),"")&lt;&gt;"Disponibile","Camera da verificare",IF($H103&gt;IFERROR(VLOOKUP($D103,Camere!$A$5:$G$104,4,FALSE),0),"Capienza superata",IF(COUNTIFS($D$5:$D$124,$D103,$F$5:$F$124,"&lt;"&amp;$G103,$G$5:$G$124,"&gt;"&amp;$F103,$C$5:$C$124,"&lt;&gt;No",$M$5:$M$124,"&lt;&gt;Annullato")&gt;1,"Sovrapposizione","OK"))))))))</f>
        <v/>
      </c>
    </row>
    <row r="104" ht="27" customHeight="1">
      <c r="A104" s="10" t="n"/>
      <c r="B104" s="11" t="n"/>
      <c r="C104" s="10" t="n"/>
      <c r="D104" s="10" t="n"/>
      <c r="E104" s="17">
        <f>IF($B104="","",IFERROR(VLOOKUP($D104,Camere!$A$5:$G$104,2,FALSE),"Camera non trovata"))</f>
        <v/>
      </c>
      <c r="F104" s="29" t="n"/>
      <c r="G104" s="29" t="n"/>
      <c r="H104" s="14" t="n"/>
      <c r="I104" s="18">
        <f>IF(OR($B104="",$F104="",$G104=""),"",IFERROR(IF($G104&gt;$F104,$G104-$F104,""),""))</f>
        <v/>
      </c>
      <c r="J104" s="31">
        <f>IF(OR($B104="",$D104=""),"",IFERROR(VLOOKUP($D104,Camere!$A$5:$G$104,5,FALSE),""))</f>
        <v/>
      </c>
      <c r="K104" s="31">
        <f>IF(OR($B104="",$I104="",$J104=""),"",IFERROR($I104*$J104,""))</f>
        <v/>
      </c>
      <c r="L104" s="11" t="n"/>
      <c r="M104" s="10" t="n"/>
      <c r="N104" s="11" t="n"/>
      <c r="O104" s="17">
        <f>IF($B104="","",IF(OR($C104="No",$M104="Annullato"),"Non assegnare",IF(OR($C104="",$D104="",$F104="",$G104="",$H104="",$L104="",$M104=""),"Da completare",IF($G104&lt;=$F104,"Controllare date",IF(IFERROR(VLOOKUP($D104,Camere!$A$5:$G$104,1,FALSE),"")="","Camera non trovata",IF(IFERROR(VLOOKUP($D104,Camere!$A$5:$G$104,6,FALSE),"")&lt;&gt;"Disponibile","Camera da verificare",IF($H104&gt;IFERROR(VLOOKUP($D104,Camere!$A$5:$G$104,4,FALSE),0),"Capienza superata",IF(COUNTIFS($D$5:$D$124,$D104,$F$5:$F$124,"&lt;"&amp;$G104,$G$5:$G$124,"&gt;"&amp;$F104,$C$5:$C$124,"&lt;&gt;No",$M$5:$M$124,"&lt;&gt;Annullato")&gt;1,"Sovrapposizione","OK"))))))))</f>
        <v/>
      </c>
    </row>
    <row r="105" ht="27" customHeight="1">
      <c r="A105" s="10" t="n"/>
      <c r="B105" s="11" t="n"/>
      <c r="C105" s="10" t="n"/>
      <c r="D105" s="10" t="n"/>
      <c r="E105" s="12">
        <f>IF($B105="","",IFERROR(VLOOKUP($D105,Camere!$A$5:$G$104,2,FALSE),"Camera non trovata"))</f>
        <v/>
      </c>
      <c r="F105" s="29" t="n"/>
      <c r="G105" s="29" t="n"/>
      <c r="H105" s="14" t="n"/>
      <c r="I105" s="15">
        <f>IF(OR($B105="",$F105="",$G105=""),"",IFERROR(IF($G105&gt;$F105,$G105-$F105,""),""))</f>
        <v/>
      </c>
      <c r="J105" s="30">
        <f>IF(OR($B105="",$D105=""),"",IFERROR(VLOOKUP($D105,Camere!$A$5:$G$104,5,FALSE),""))</f>
        <v/>
      </c>
      <c r="K105" s="30">
        <f>IF(OR($B105="",$I105="",$J105=""),"",IFERROR($I105*$J105,""))</f>
        <v/>
      </c>
      <c r="L105" s="11" t="n"/>
      <c r="M105" s="10" t="n"/>
      <c r="N105" s="11" t="n"/>
      <c r="O105" s="12">
        <f>IF($B105="","",IF(OR($C105="No",$M105="Annullato"),"Non assegnare",IF(OR($C105="",$D105="",$F105="",$G105="",$H105="",$L105="",$M105=""),"Da completare",IF($G105&lt;=$F105,"Controllare date",IF(IFERROR(VLOOKUP($D105,Camere!$A$5:$G$104,1,FALSE),"")="","Camera non trovata",IF(IFERROR(VLOOKUP($D105,Camere!$A$5:$G$104,6,FALSE),"")&lt;&gt;"Disponibile","Camera da verificare",IF($H105&gt;IFERROR(VLOOKUP($D105,Camere!$A$5:$G$104,4,FALSE),0),"Capienza superata",IF(COUNTIFS($D$5:$D$124,$D105,$F$5:$F$124,"&lt;"&amp;$G105,$G$5:$G$124,"&gt;"&amp;$F105,$C$5:$C$124,"&lt;&gt;No",$M$5:$M$124,"&lt;&gt;Annullato")&gt;1,"Sovrapposizione","OK"))))))))</f>
        <v/>
      </c>
    </row>
    <row r="106" ht="27" customHeight="1">
      <c r="A106" s="10" t="n"/>
      <c r="B106" s="11" t="n"/>
      <c r="C106" s="10" t="n"/>
      <c r="D106" s="10" t="n"/>
      <c r="E106" s="17">
        <f>IF($B106="","",IFERROR(VLOOKUP($D106,Camere!$A$5:$G$104,2,FALSE),"Camera non trovata"))</f>
        <v/>
      </c>
      <c r="F106" s="29" t="n"/>
      <c r="G106" s="29" t="n"/>
      <c r="H106" s="14" t="n"/>
      <c r="I106" s="18">
        <f>IF(OR($B106="",$F106="",$G106=""),"",IFERROR(IF($G106&gt;$F106,$G106-$F106,""),""))</f>
        <v/>
      </c>
      <c r="J106" s="31">
        <f>IF(OR($B106="",$D106=""),"",IFERROR(VLOOKUP($D106,Camere!$A$5:$G$104,5,FALSE),""))</f>
        <v/>
      </c>
      <c r="K106" s="31">
        <f>IF(OR($B106="",$I106="",$J106=""),"",IFERROR($I106*$J106,""))</f>
        <v/>
      </c>
      <c r="L106" s="11" t="n"/>
      <c r="M106" s="10" t="n"/>
      <c r="N106" s="11" t="n"/>
      <c r="O106" s="17">
        <f>IF($B106="","",IF(OR($C106="No",$M106="Annullato"),"Non assegnare",IF(OR($C106="",$D106="",$F106="",$G106="",$H106="",$L106="",$M106=""),"Da completare",IF($G106&lt;=$F106,"Controllare date",IF(IFERROR(VLOOKUP($D106,Camere!$A$5:$G$104,1,FALSE),"")="","Camera non trovata",IF(IFERROR(VLOOKUP($D106,Camere!$A$5:$G$104,6,FALSE),"")&lt;&gt;"Disponibile","Camera da verificare",IF($H106&gt;IFERROR(VLOOKUP($D106,Camere!$A$5:$G$104,4,FALSE),0),"Capienza superata",IF(COUNTIFS($D$5:$D$124,$D106,$F$5:$F$124,"&lt;"&amp;$G106,$G$5:$G$124,"&gt;"&amp;$F106,$C$5:$C$124,"&lt;&gt;No",$M$5:$M$124,"&lt;&gt;Annullato")&gt;1,"Sovrapposizione","OK"))))))))</f>
        <v/>
      </c>
    </row>
    <row r="107" ht="27" customHeight="1">
      <c r="A107" s="10" t="n"/>
      <c r="B107" s="11" t="n"/>
      <c r="C107" s="10" t="n"/>
      <c r="D107" s="10" t="n"/>
      <c r="E107" s="12">
        <f>IF($B107="","",IFERROR(VLOOKUP($D107,Camere!$A$5:$G$104,2,FALSE),"Camera non trovata"))</f>
        <v/>
      </c>
      <c r="F107" s="29" t="n"/>
      <c r="G107" s="29" t="n"/>
      <c r="H107" s="14" t="n"/>
      <c r="I107" s="15">
        <f>IF(OR($B107="",$F107="",$G107=""),"",IFERROR(IF($G107&gt;$F107,$G107-$F107,""),""))</f>
        <v/>
      </c>
      <c r="J107" s="30">
        <f>IF(OR($B107="",$D107=""),"",IFERROR(VLOOKUP($D107,Camere!$A$5:$G$104,5,FALSE),""))</f>
        <v/>
      </c>
      <c r="K107" s="30">
        <f>IF(OR($B107="",$I107="",$J107=""),"",IFERROR($I107*$J107,""))</f>
        <v/>
      </c>
      <c r="L107" s="11" t="n"/>
      <c r="M107" s="10" t="n"/>
      <c r="N107" s="11" t="n"/>
      <c r="O107" s="12">
        <f>IF($B107="","",IF(OR($C107="No",$M107="Annullato"),"Non assegnare",IF(OR($C107="",$D107="",$F107="",$G107="",$H107="",$L107="",$M107=""),"Da completare",IF($G107&lt;=$F107,"Controllare date",IF(IFERROR(VLOOKUP($D107,Camere!$A$5:$G$104,1,FALSE),"")="","Camera non trovata",IF(IFERROR(VLOOKUP($D107,Camere!$A$5:$G$104,6,FALSE),"")&lt;&gt;"Disponibile","Camera da verificare",IF($H107&gt;IFERROR(VLOOKUP($D107,Camere!$A$5:$G$104,4,FALSE),0),"Capienza superata",IF(COUNTIFS($D$5:$D$124,$D107,$F$5:$F$124,"&lt;"&amp;$G107,$G$5:$G$124,"&gt;"&amp;$F107,$C$5:$C$124,"&lt;&gt;No",$M$5:$M$124,"&lt;&gt;Annullato")&gt;1,"Sovrapposizione","OK"))))))))</f>
        <v/>
      </c>
    </row>
    <row r="108" ht="27" customHeight="1">
      <c r="A108" s="10" t="n"/>
      <c r="B108" s="11" t="n"/>
      <c r="C108" s="10" t="n"/>
      <c r="D108" s="10" t="n"/>
      <c r="E108" s="17">
        <f>IF($B108="","",IFERROR(VLOOKUP($D108,Camere!$A$5:$G$104,2,FALSE),"Camera non trovata"))</f>
        <v/>
      </c>
      <c r="F108" s="29" t="n"/>
      <c r="G108" s="29" t="n"/>
      <c r="H108" s="14" t="n"/>
      <c r="I108" s="18">
        <f>IF(OR($B108="",$F108="",$G108=""),"",IFERROR(IF($G108&gt;$F108,$G108-$F108,""),""))</f>
        <v/>
      </c>
      <c r="J108" s="31">
        <f>IF(OR($B108="",$D108=""),"",IFERROR(VLOOKUP($D108,Camere!$A$5:$G$104,5,FALSE),""))</f>
        <v/>
      </c>
      <c r="K108" s="31">
        <f>IF(OR($B108="",$I108="",$J108=""),"",IFERROR($I108*$J108,""))</f>
        <v/>
      </c>
      <c r="L108" s="11" t="n"/>
      <c r="M108" s="10" t="n"/>
      <c r="N108" s="11" t="n"/>
      <c r="O108" s="17">
        <f>IF($B108="","",IF(OR($C108="No",$M108="Annullato"),"Non assegnare",IF(OR($C108="",$D108="",$F108="",$G108="",$H108="",$L108="",$M108=""),"Da completare",IF($G108&lt;=$F108,"Controllare date",IF(IFERROR(VLOOKUP($D108,Camere!$A$5:$G$104,1,FALSE),"")="","Camera non trovata",IF(IFERROR(VLOOKUP($D108,Camere!$A$5:$G$104,6,FALSE),"")&lt;&gt;"Disponibile","Camera da verificare",IF($H108&gt;IFERROR(VLOOKUP($D108,Camere!$A$5:$G$104,4,FALSE),0),"Capienza superata",IF(COUNTIFS($D$5:$D$124,$D108,$F$5:$F$124,"&lt;"&amp;$G108,$G$5:$G$124,"&gt;"&amp;$F108,$C$5:$C$124,"&lt;&gt;No",$M$5:$M$124,"&lt;&gt;Annullato")&gt;1,"Sovrapposizione","OK"))))))))</f>
        <v/>
      </c>
    </row>
    <row r="109" ht="27" customHeight="1">
      <c r="A109" s="10" t="n"/>
      <c r="B109" s="11" t="n"/>
      <c r="C109" s="10" t="n"/>
      <c r="D109" s="10" t="n"/>
      <c r="E109" s="12">
        <f>IF($B109="","",IFERROR(VLOOKUP($D109,Camere!$A$5:$G$104,2,FALSE),"Camera non trovata"))</f>
        <v/>
      </c>
      <c r="F109" s="29" t="n"/>
      <c r="G109" s="29" t="n"/>
      <c r="H109" s="14" t="n"/>
      <c r="I109" s="15">
        <f>IF(OR($B109="",$F109="",$G109=""),"",IFERROR(IF($G109&gt;$F109,$G109-$F109,""),""))</f>
        <v/>
      </c>
      <c r="J109" s="30">
        <f>IF(OR($B109="",$D109=""),"",IFERROR(VLOOKUP($D109,Camere!$A$5:$G$104,5,FALSE),""))</f>
        <v/>
      </c>
      <c r="K109" s="30">
        <f>IF(OR($B109="",$I109="",$J109=""),"",IFERROR($I109*$J109,""))</f>
        <v/>
      </c>
      <c r="L109" s="11" t="n"/>
      <c r="M109" s="10" t="n"/>
      <c r="N109" s="11" t="n"/>
      <c r="O109" s="12">
        <f>IF($B109="","",IF(OR($C109="No",$M109="Annullato"),"Non assegnare",IF(OR($C109="",$D109="",$F109="",$G109="",$H109="",$L109="",$M109=""),"Da completare",IF($G109&lt;=$F109,"Controllare date",IF(IFERROR(VLOOKUP($D109,Camere!$A$5:$G$104,1,FALSE),"")="","Camera non trovata",IF(IFERROR(VLOOKUP($D109,Camere!$A$5:$G$104,6,FALSE),"")&lt;&gt;"Disponibile","Camera da verificare",IF($H109&gt;IFERROR(VLOOKUP($D109,Camere!$A$5:$G$104,4,FALSE),0),"Capienza superata",IF(COUNTIFS($D$5:$D$124,$D109,$F$5:$F$124,"&lt;"&amp;$G109,$G$5:$G$124,"&gt;"&amp;$F109,$C$5:$C$124,"&lt;&gt;No",$M$5:$M$124,"&lt;&gt;Annullato")&gt;1,"Sovrapposizione","OK"))))))))</f>
        <v/>
      </c>
    </row>
    <row r="110" ht="27" customHeight="1">
      <c r="A110" s="10" t="n"/>
      <c r="B110" s="11" t="n"/>
      <c r="C110" s="10" t="n"/>
      <c r="D110" s="10" t="n"/>
      <c r="E110" s="17">
        <f>IF($B110="","",IFERROR(VLOOKUP($D110,Camere!$A$5:$G$104,2,FALSE),"Camera non trovata"))</f>
        <v/>
      </c>
      <c r="F110" s="29" t="n"/>
      <c r="G110" s="29" t="n"/>
      <c r="H110" s="14" t="n"/>
      <c r="I110" s="18">
        <f>IF(OR($B110="",$F110="",$G110=""),"",IFERROR(IF($G110&gt;$F110,$G110-$F110,""),""))</f>
        <v/>
      </c>
      <c r="J110" s="31">
        <f>IF(OR($B110="",$D110=""),"",IFERROR(VLOOKUP($D110,Camere!$A$5:$G$104,5,FALSE),""))</f>
        <v/>
      </c>
      <c r="K110" s="31">
        <f>IF(OR($B110="",$I110="",$J110=""),"",IFERROR($I110*$J110,""))</f>
        <v/>
      </c>
      <c r="L110" s="11" t="n"/>
      <c r="M110" s="10" t="n"/>
      <c r="N110" s="11" t="n"/>
      <c r="O110" s="17">
        <f>IF($B110="","",IF(OR($C110="No",$M110="Annullato"),"Non assegnare",IF(OR($C110="",$D110="",$F110="",$G110="",$H110="",$L110="",$M110=""),"Da completare",IF($G110&lt;=$F110,"Controllare date",IF(IFERROR(VLOOKUP($D110,Camere!$A$5:$G$104,1,FALSE),"")="","Camera non trovata",IF(IFERROR(VLOOKUP($D110,Camere!$A$5:$G$104,6,FALSE),"")&lt;&gt;"Disponibile","Camera da verificare",IF($H110&gt;IFERROR(VLOOKUP($D110,Camere!$A$5:$G$104,4,FALSE),0),"Capienza superata",IF(COUNTIFS($D$5:$D$124,$D110,$F$5:$F$124,"&lt;"&amp;$G110,$G$5:$G$124,"&gt;"&amp;$F110,$C$5:$C$124,"&lt;&gt;No",$M$5:$M$124,"&lt;&gt;Annullato")&gt;1,"Sovrapposizione","OK"))))))))</f>
        <v/>
      </c>
    </row>
    <row r="111" ht="27" customHeight="1">
      <c r="A111" s="10" t="n"/>
      <c r="B111" s="11" t="n"/>
      <c r="C111" s="10" t="n"/>
      <c r="D111" s="10" t="n"/>
      <c r="E111" s="12">
        <f>IF($B111="","",IFERROR(VLOOKUP($D111,Camere!$A$5:$G$104,2,FALSE),"Camera non trovata"))</f>
        <v/>
      </c>
      <c r="F111" s="29" t="n"/>
      <c r="G111" s="29" t="n"/>
      <c r="H111" s="14" t="n"/>
      <c r="I111" s="15">
        <f>IF(OR($B111="",$F111="",$G111=""),"",IFERROR(IF($G111&gt;$F111,$G111-$F111,""),""))</f>
        <v/>
      </c>
      <c r="J111" s="30">
        <f>IF(OR($B111="",$D111=""),"",IFERROR(VLOOKUP($D111,Camere!$A$5:$G$104,5,FALSE),""))</f>
        <v/>
      </c>
      <c r="K111" s="30">
        <f>IF(OR($B111="",$I111="",$J111=""),"",IFERROR($I111*$J111,""))</f>
        <v/>
      </c>
      <c r="L111" s="11" t="n"/>
      <c r="M111" s="10" t="n"/>
      <c r="N111" s="11" t="n"/>
      <c r="O111" s="12">
        <f>IF($B111="","",IF(OR($C111="No",$M111="Annullato"),"Non assegnare",IF(OR($C111="",$D111="",$F111="",$G111="",$H111="",$L111="",$M111=""),"Da completare",IF($G111&lt;=$F111,"Controllare date",IF(IFERROR(VLOOKUP($D111,Camere!$A$5:$G$104,1,FALSE),"")="","Camera non trovata",IF(IFERROR(VLOOKUP($D111,Camere!$A$5:$G$104,6,FALSE),"")&lt;&gt;"Disponibile","Camera da verificare",IF($H111&gt;IFERROR(VLOOKUP($D111,Camere!$A$5:$G$104,4,FALSE),0),"Capienza superata",IF(COUNTIFS($D$5:$D$124,$D111,$F$5:$F$124,"&lt;"&amp;$G111,$G$5:$G$124,"&gt;"&amp;$F111,$C$5:$C$124,"&lt;&gt;No",$M$5:$M$124,"&lt;&gt;Annullato")&gt;1,"Sovrapposizione","OK"))))))))</f>
        <v/>
      </c>
    </row>
    <row r="112" ht="27" customHeight="1">
      <c r="A112" s="10" t="n"/>
      <c r="B112" s="11" t="n"/>
      <c r="C112" s="10" t="n"/>
      <c r="D112" s="10" t="n"/>
      <c r="E112" s="17">
        <f>IF($B112="","",IFERROR(VLOOKUP($D112,Camere!$A$5:$G$104,2,FALSE),"Camera non trovata"))</f>
        <v/>
      </c>
      <c r="F112" s="29" t="n"/>
      <c r="G112" s="29" t="n"/>
      <c r="H112" s="14" t="n"/>
      <c r="I112" s="18">
        <f>IF(OR($B112="",$F112="",$G112=""),"",IFERROR(IF($G112&gt;$F112,$G112-$F112,""),""))</f>
        <v/>
      </c>
      <c r="J112" s="31">
        <f>IF(OR($B112="",$D112=""),"",IFERROR(VLOOKUP($D112,Camere!$A$5:$G$104,5,FALSE),""))</f>
        <v/>
      </c>
      <c r="K112" s="31">
        <f>IF(OR($B112="",$I112="",$J112=""),"",IFERROR($I112*$J112,""))</f>
        <v/>
      </c>
      <c r="L112" s="11" t="n"/>
      <c r="M112" s="10" t="n"/>
      <c r="N112" s="11" t="n"/>
      <c r="O112" s="17">
        <f>IF($B112="","",IF(OR($C112="No",$M112="Annullato"),"Non assegnare",IF(OR($C112="",$D112="",$F112="",$G112="",$H112="",$L112="",$M112=""),"Da completare",IF($G112&lt;=$F112,"Controllare date",IF(IFERROR(VLOOKUP($D112,Camere!$A$5:$G$104,1,FALSE),"")="","Camera non trovata",IF(IFERROR(VLOOKUP($D112,Camere!$A$5:$G$104,6,FALSE),"")&lt;&gt;"Disponibile","Camera da verificare",IF($H112&gt;IFERROR(VLOOKUP($D112,Camere!$A$5:$G$104,4,FALSE),0),"Capienza superata",IF(COUNTIFS($D$5:$D$124,$D112,$F$5:$F$124,"&lt;"&amp;$G112,$G$5:$G$124,"&gt;"&amp;$F112,$C$5:$C$124,"&lt;&gt;No",$M$5:$M$124,"&lt;&gt;Annullato")&gt;1,"Sovrapposizione","OK"))))))))</f>
        <v/>
      </c>
    </row>
    <row r="113" ht="27" customHeight="1">
      <c r="A113" s="10" t="n"/>
      <c r="B113" s="11" t="n"/>
      <c r="C113" s="10" t="n"/>
      <c r="D113" s="10" t="n"/>
      <c r="E113" s="12">
        <f>IF($B113="","",IFERROR(VLOOKUP($D113,Camere!$A$5:$G$104,2,FALSE),"Camera non trovata"))</f>
        <v/>
      </c>
      <c r="F113" s="29" t="n"/>
      <c r="G113" s="29" t="n"/>
      <c r="H113" s="14" t="n"/>
      <c r="I113" s="15">
        <f>IF(OR($B113="",$F113="",$G113=""),"",IFERROR(IF($G113&gt;$F113,$G113-$F113,""),""))</f>
        <v/>
      </c>
      <c r="J113" s="30">
        <f>IF(OR($B113="",$D113=""),"",IFERROR(VLOOKUP($D113,Camere!$A$5:$G$104,5,FALSE),""))</f>
        <v/>
      </c>
      <c r="K113" s="30">
        <f>IF(OR($B113="",$I113="",$J113=""),"",IFERROR($I113*$J113,""))</f>
        <v/>
      </c>
      <c r="L113" s="11" t="n"/>
      <c r="M113" s="10" t="n"/>
      <c r="N113" s="11" t="n"/>
      <c r="O113" s="12">
        <f>IF($B113="","",IF(OR($C113="No",$M113="Annullato"),"Non assegnare",IF(OR($C113="",$D113="",$F113="",$G113="",$H113="",$L113="",$M113=""),"Da completare",IF($G113&lt;=$F113,"Controllare date",IF(IFERROR(VLOOKUP($D113,Camere!$A$5:$G$104,1,FALSE),"")="","Camera non trovata",IF(IFERROR(VLOOKUP($D113,Camere!$A$5:$G$104,6,FALSE),"")&lt;&gt;"Disponibile","Camera da verificare",IF($H113&gt;IFERROR(VLOOKUP($D113,Camere!$A$5:$G$104,4,FALSE),0),"Capienza superata",IF(COUNTIFS($D$5:$D$124,$D113,$F$5:$F$124,"&lt;"&amp;$G113,$G$5:$G$124,"&gt;"&amp;$F113,$C$5:$C$124,"&lt;&gt;No",$M$5:$M$124,"&lt;&gt;Annullato")&gt;1,"Sovrapposizione","OK"))))))))</f>
        <v/>
      </c>
    </row>
    <row r="114" ht="27" customHeight="1">
      <c r="A114" s="10" t="n"/>
      <c r="B114" s="11" t="n"/>
      <c r="C114" s="10" t="n"/>
      <c r="D114" s="10" t="n"/>
      <c r="E114" s="17">
        <f>IF($B114="","",IFERROR(VLOOKUP($D114,Camere!$A$5:$G$104,2,FALSE),"Camera non trovata"))</f>
        <v/>
      </c>
      <c r="F114" s="29" t="n"/>
      <c r="G114" s="29" t="n"/>
      <c r="H114" s="14" t="n"/>
      <c r="I114" s="18">
        <f>IF(OR($B114="",$F114="",$G114=""),"",IFERROR(IF($G114&gt;$F114,$G114-$F114,""),""))</f>
        <v/>
      </c>
      <c r="J114" s="31">
        <f>IF(OR($B114="",$D114=""),"",IFERROR(VLOOKUP($D114,Camere!$A$5:$G$104,5,FALSE),""))</f>
        <v/>
      </c>
      <c r="K114" s="31">
        <f>IF(OR($B114="",$I114="",$J114=""),"",IFERROR($I114*$J114,""))</f>
        <v/>
      </c>
      <c r="L114" s="11" t="n"/>
      <c r="M114" s="10" t="n"/>
      <c r="N114" s="11" t="n"/>
      <c r="O114" s="17">
        <f>IF($B114="","",IF(OR($C114="No",$M114="Annullato"),"Non assegnare",IF(OR($C114="",$D114="",$F114="",$G114="",$H114="",$L114="",$M114=""),"Da completare",IF($G114&lt;=$F114,"Controllare date",IF(IFERROR(VLOOKUP($D114,Camere!$A$5:$G$104,1,FALSE),"")="","Camera non trovata",IF(IFERROR(VLOOKUP($D114,Camere!$A$5:$G$104,6,FALSE),"")&lt;&gt;"Disponibile","Camera da verificare",IF($H114&gt;IFERROR(VLOOKUP($D114,Camere!$A$5:$G$104,4,FALSE),0),"Capienza superata",IF(COUNTIFS($D$5:$D$124,$D114,$F$5:$F$124,"&lt;"&amp;$G114,$G$5:$G$124,"&gt;"&amp;$F114,$C$5:$C$124,"&lt;&gt;No",$M$5:$M$124,"&lt;&gt;Annullato")&gt;1,"Sovrapposizione","OK"))))))))</f>
        <v/>
      </c>
    </row>
    <row r="115" ht="27" customHeight="1">
      <c r="A115" s="10" t="n"/>
      <c r="B115" s="11" t="n"/>
      <c r="C115" s="10" t="n"/>
      <c r="D115" s="10" t="n"/>
      <c r="E115" s="12">
        <f>IF($B115="","",IFERROR(VLOOKUP($D115,Camere!$A$5:$G$104,2,FALSE),"Camera non trovata"))</f>
        <v/>
      </c>
      <c r="F115" s="29" t="n"/>
      <c r="G115" s="29" t="n"/>
      <c r="H115" s="14" t="n"/>
      <c r="I115" s="15">
        <f>IF(OR($B115="",$F115="",$G115=""),"",IFERROR(IF($G115&gt;$F115,$G115-$F115,""),""))</f>
        <v/>
      </c>
      <c r="J115" s="30">
        <f>IF(OR($B115="",$D115=""),"",IFERROR(VLOOKUP($D115,Camere!$A$5:$G$104,5,FALSE),""))</f>
        <v/>
      </c>
      <c r="K115" s="30">
        <f>IF(OR($B115="",$I115="",$J115=""),"",IFERROR($I115*$J115,""))</f>
        <v/>
      </c>
      <c r="L115" s="11" t="n"/>
      <c r="M115" s="10" t="n"/>
      <c r="N115" s="11" t="n"/>
      <c r="O115" s="12">
        <f>IF($B115="","",IF(OR($C115="No",$M115="Annullato"),"Non assegnare",IF(OR($C115="",$D115="",$F115="",$G115="",$H115="",$L115="",$M115=""),"Da completare",IF($G115&lt;=$F115,"Controllare date",IF(IFERROR(VLOOKUP($D115,Camere!$A$5:$G$104,1,FALSE),"")="","Camera non trovata",IF(IFERROR(VLOOKUP($D115,Camere!$A$5:$G$104,6,FALSE),"")&lt;&gt;"Disponibile","Camera da verificare",IF($H115&gt;IFERROR(VLOOKUP($D115,Camere!$A$5:$G$104,4,FALSE),0),"Capienza superata",IF(COUNTIFS($D$5:$D$124,$D115,$F$5:$F$124,"&lt;"&amp;$G115,$G$5:$G$124,"&gt;"&amp;$F115,$C$5:$C$124,"&lt;&gt;No",$M$5:$M$124,"&lt;&gt;Annullato")&gt;1,"Sovrapposizione","OK"))))))))</f>
        <v/>
      </c>
    </row>
    <row r="116" ht="27" customHeight="1">
      <c r="A116" s="10" t="n"/>
      <c r="B116" s="11" t="n"/>
      <c r="C116" s="10" t="n"/>
      <c r="D116" s="10" t="n"/>
      <c r="E116" s="17">
        <f>IF($B116="","",IFERROR(VLOOKUP($D116,Camere!$A$5:$G$104,2,FALSE),"Camera non trovata"))</f>
        <v/>
      </c>
      <c r="F116" s="29" t="n"/>
      <c r="G116" s="29" t="n"/>
      <c r="H116" s="14" t="n"/>
      <c r="I116" s="18">
        <f>IF(OR($B116="",$F116="",$G116=""),"",IFERROR(IF($G116&gt;$F116,$G116-$F116,""),""))</f>
        <v/>
      </c>
      <c r="J116" s="31">
        <f>IF(OR($B116="",$D116=""),"",IFERROR(VLOOKUP($D116,Camere!$A$5:$G$104,5,FALSE),""))</f>
        <v/>
      </c>
      <c r="K116" s="31">
        <f>IF(OR($B116="",$I116="",$J116=""),"",IFERROR($I116*$J116,""))</f>
        <v/>
      </c>
      <c r="L116" s="11" t="n"/>
      <c r="M116" s="10" t="n"/>
      <c r="N116" s="11" t="n"/>
      <c r="O116" s="17">
        <f>IF($B116="","",IF(OR($C116="No",$M116="Annullato"),"Non assegnare",IF(OR($C116="",$D116="",$F116="",$G116="",$H116="",$L116="",$M116=""),"Da completare",IF($G116&lt;=$F116,"Controllare date",IF(IFERROR(VLOOKUP($D116,Camere!$A$5:$G$104,1,FALSE),"")="","Camera non trovata",IF(IFERROR(VLOOKUP($D116,Camere!$A$5:$G$104,6,FALSE),"")&lt;&gt;"Disponibile","Camera da verificare",IF($H116&gt;IFERROR(VLOOKUP($D116,Camere!$A$5:$G$104,4,FALSE),0),"Capienza superata",IF(COUNTIFS($D$5:$D$124,$D116,$F$5:$F$124,"&lt;"&amp;$G116,$G$5:$G$124,"&gt;"&amp;$F116,$C$5:$C$124,"&lt;&gt;No",$M$5:$M$124,"&lt;&gt;Annullato")&gt;1,"Sovrapposizione","OK"))))))))</f>
        <v/>
      </c>
    </row>
    <row r="117" ht="27" customHeight="1">
      <c r="A117" s="10" t="n"/>
      <c r="B117" s="11" t="n"/>
      <c r="C117" s="10" t="n"/>
      <c r="D117" s="10" t="n"/>
      <c r="E117" s="12">
        <f>IF($B117="","",IFERROR(VLOOKUP($D117,Camere!$A$5:$G$104,2,FALSE),"Camera non trovata"))</f>
        <v/>
      </c>
      <c r="F117" s="29" t="n"/>
      <c r="G117" s="29" t="n"/>
      <c r="H117" s="14" t="n"/>
      <c r="I117" s="15">
        <f>IF(OR($B117="",$F117="",$G117=""),"",IFERROR(IF($G117&gt;$F117,$G117-$F117,""),""))</f>
        <v/>
      </c>
      <c r="J117" s="30">
        <f>IF(OR($B117="",$D117=""),"",IFERROR(VLOOKUP($D117,Camere!$A$5:$G$104,5,FALSE),""))</f>
        <v/>
      </c>
      <c r="K117" s="30">
        <f>IF(OR($B117="",$I117="",$J117=""),"",IFERROR($I117*$J117,""))</f>
        <v/>
      </c>
      <c r="L117" s="11" t="n"/>
      <c r="M117" s="10" t="n"/>
      <c r="N117" s="11" t="n"/>
      <c r="O117" s="12">
        <f>IF($B117="","",IF(OR($C117="No",$M117="Annullato"),"Non assegnare",IF(OR($C117="",$D117="",$F117="",$G117="",$H117="",$L117="",$M117=""),"Da completare",IF($G117&lt;=$F117,"Controllare date",IF(IFERROR(VLOOKUP($D117,Camere!$A$5:$G$104,1,FALSE),"")="","Camera non trovata",IF(IFERROR(VLOOKUP($D117,Camere!$A$5:$G$104,6,FALSE),"")&lt;&gt;"Disponibile","Camera da verificare",IF($H117&gt;IFERROR(VLOOKUP($D117,Camere!$A$5:$G$104,4,FALSE),0),"Capienza superata",IF(COUNTIFS($D$5:$D$124,$D117,$F$5:$F$124,"&lt;"&amp;$G117,$G$5:$G$124,"&gt;"&amp;$F117,$C$5:$C$124,"&lt;&gt;No",$M$5:$M$124,"&lt;&gt;Annullato")&gt;1,"Sovrapposizione","OK"))))))))</f>
        <v/>
      </c>
    </row>
    <row r="118" ht="27" customHeight="1">
      <c r="A118" s="10" t="n"/>
      <c r="B118" s="11" t="n"/>
      <c r="C118" s="10" t="n"/>
      <c r="D118" s="10" t="n"/>
      <c r="E118" s="17">
        <f>IF($B118="","",IFERROR(VLOOKUP($D118,Camere!$A$5:$G$104,2,FALSE),"Camera non trovata"))</f>
        <v/>
      </c>
      <c r="F118" s="29" t="n"/>
      <c r="G118" s="29" t="n"/>
      <c r="H118" s="14" t="n"/>
      <c r="I118" s="18">
        <f>IF(OR($B118="",$F118="",$G118=""),"",IFERROR(IF($G118&gt;$F118,$G118-$F118,""),""))</f>
        <v/>
      </c>
      <c r="J118" s="31">
        <f>IF(OR($B118="",$D118=""),"",IFERROR(VLOOKUP($D118,Camere!$A$5:$G$104,5,FALSE),""))</f>
        <v/>
      </c>
      <c r="K118" s="31">
        <f>IF(OR($B118="",$I118="",$J118=""),"",IFERROR($I118*$J118,""))</f>
        <v/>
      </c>
      <c r="L118" s="11" t="n"/>
      <c r="M118" s="10" t="n"/>
      <c r="N118" s="11" t="n"/>
      <c r="O118" s="17">
        <f>IF($B118="","",IF(OR($C118="No",$M118="Annullato"),"Non assegnare",IF(OR($C118="",$D118="",$F118="",$G118="",$H118="",$L118="",$M118=""),"Da completare",IF($G118&lt;=$F118,"Controllare date",IF(IFERROR(VLOOKUP($D118,Camere!$A$5:$G$104,1,FALSE),"")="","Camera non trovata",IF(IFERROR(VLOOKUP($D118,Camere!$A$5:$G$104,6,FALSE),"")&lt;&gt;"Disponibile","Camera da verificare",IF($H118&gt;IFERROR(VLOOKUP($D118,Camere!$A$5:$G$104,4,FALSE),0),"Capienza superata",IF(COUNTIFS($D$5:$D$124,$D118,$F$5:$F$124,"&lt;"&amp;$G118,$G$5:$G$124,"&gt;"&amp;$F118,$C$5:$C$124,"&lt;&gt;No",$M$5:$M$124,"&lt;&gt;Annullato")&gt;1,"Sovrapposizione","OK"))))))))</f>
        <v/>
      </c>
    </row>
    <row r="119" ht="27" customHeight="1">
      <c r="A119" s="10" t="n"/>
      <c r="B119" s="11" t="n"/>
      <c r="C119" s="10" t="n"/>
      <c r="D119" s="10" t="n"/>
      <c r="E119" s="12">
        <f>IF($B119="","",IFERROR(VLOOKUP($D119,Camere!$A$5:$G$104,2,FALSE),"Camera non trovata"))</f>
        <v/>
      </c>
      <c r="F119" s="29" t="n"/>
      <c r="G119" s="29" t="n"/>
      <c r="H119" s="14" t="n"/>
      <c r="I119" s="15">
        <f>IF(OR($B119="",$F119="",$G119=""),"",IFERROR(IF($G119&gt;$F119,$G119-$F119,""),""))</f>
        <v/>
      </c>
      <c r="J119" s="30">
        <f>IF(OR($B119="",$D119=""),"",IFERROR(VLOOKUP($D119,Camere!$A$5:$G$104,5,FALSE),""))</f>
        <v/>
      </c>
      <c r="K119" s="30">
        <f>IF(OR($B119="",$I119="",$J119=""),"",IFERROR($I119*$J119,""))</f>
        <v/>
      </c>
      <c r="L119" s="11" t="n"/>
      <c r="M119" s="10" t="n"/>
      <c r="N119" s="11" t="n"/>
      <c r="O119" s="12">
        <f>IF($B119="","",IF(OR($C119="No",$M119="Annullato"),"Non assegnare",IF(OR($C119="",$D119="",$F119="",$G119="",$H119="",$L119="",$M119=""),"Da completare",IF($G119&lt;=$F119,"Controllare date",IF(IFERROR(VLOOKUP($D119,Camere!$A$5:$G$104,1,FALSE),"")="","Camera non trovata",IF(IFERROR(VLOOKUP($D119,Camere!$A$5:$G$104,6,FALSE),"")&lt;&gt;"Disponibile","Camera da verificare",IF($H119&gt;IFERROR(VLOOKUP($D119,Camere!$A$5:$G$104,4,FALSE),0),"Capienza superata",IF(COUNTIFS($D$5:$D$124,$D119,$F$5:$F$124,"&lt;"&amp;$G119,$G$5:$G$124,"&gt;"&amp;$F119,$C$5:$C$124,"&lt;&gt;No",$M$5:$M$124,"&lt;&gt;Annullato")&gt;1,"Sovrapposizione","OK"))))))))</f>
        <v/>
      </c>
    </row>
    <row r="120" ht="27" customHeight="1">
      <c r="A120" s="10" t="n"/>
      <c r="B120" s="11" t="n"/>
      <c r="C120" s="10" t="n"/>
      <c r="D120" s="10" t="n"/>
      <c r="E120" s="17">
        <f>IF($B120="","",IFERROR(VLOOKUP($D120,Camere!$A$5:$G$104,2,FALSE),"Camera non trovata"))</f>
        <v/>
      </c>
      <c r="F120" s="29" t="n"/>
      <c r="G120" s="29" t="n"/>
      <c r="H120" s="14" t="n"/>
      <c r="I120" s="18">
        <f>IF(OR($B120="",$F120="",$G120=""),"",IFERROR(IF($G120&gt;$F120,$G120-$F120,""),""))</f>
        <v/>
      </c>
      <c r="J120" s="31">
        <f>IF(OR($B120="",$D120=""),"",IFERROR(VLOOKUP($D120,Camere!$A$5:$G$104,5,FALSE),""))</f>
        <v/>
      </c>
      <c r="K120" s="31">
        <f>IF(OR($B120="",$I120="",$J120=""),"",IFERROR($I120*$J120,""))</f>
        <v/>
      </c>
      <c r="L120" s="11" t="n"/>
      <c r="M120" s="10" t="n"/>
      <c r="N120" s="11" t="n"/>
      <c r="O120" s="17">
        <f>IF($B120="","",IF(OR($C120="No",$M120="Annullato"),"Non assegnare",IF(OR($C120="",$D120="",$F120="",$G120="",$H120="",$L120="",$M120=""),"Da completare",IF($G120&lt;=$F120,"Controllare date",IF(IFERROR(VLOOKUP($D120,Camere!$A$5:$G$104,1,FALSE),"")="","Camera non trovata",IF(IFERROR(VLOOKUP($D120,Camere!$A$5:$G$104,6,FALSE),"")&lt;&gt;"Disponibile","Camera da verificare",IF($H120&gt;IFERROR(VLOOKUP($D120,Camere!$A$5:$G$104,4,FALSE),0),"Capienza superata",IF(COUNTIFS($D$5:$D$124,$D120,$F$5:$F$124,"&lt;"&amp;$G120,$G$5:$G$124,"&gt;"&amp;$F120,$C$5:$C$124,"&lt;&gt;No",$M$5:$M$124,"&lt;&gt;Annullato")&gt;1,"Sovrapposizione","OK"))))))))</f>
        <v/>
      </c>
    </row>
    <row r="121" ht="27" customHeight="1">
      <c r="A121" s="10" t="n"/>
      <c r="B121" s="11" t="n"/>
      <c r="C121" s="10" t="n"/>
      <c r="D121" s="10" t="n"/>
      <c r="E121" s="12">
        <f>IF($B121="","",IFERROR(VLOOKUP($D121,Camere!$A$5:$G$104,2,FALSE),"Camera non trovata"))</f>
        <v/>
      </c>
      <c r="F121" s="29" t="n"/>
      <c r="G121" s="29" t="n"/>
      <c r="H121" s="14" t="n"/>
      <c r="I121" s="15">
        <f>IF(OR($B121="",$F121="",$G121=""),"",IFERROR(IF($G121&gt;$F121,$G121-$F121,""),""))</f>
        <v/>
      </c>
      <c r="J121" s="30">
        <f>IF(OR($B121="",$D121=""),"",IFERROR(VLOOKUP($D121,Camere!$A$5:$G$104,5,FALSE),""))</f>
        <v/>
      </c>
      <c r="K121" s="30">
        <f>IF(OR($B121="",$I121="",$J121=""),"",IFERROR($I121*$J121,""))</f>
        <v/>
      </c>
      <c r="L121" s="11" t="n"/>
      <c r="M121" s="10" t="n"/>
      <c r="N121" s="11" t="n"/>
      <c r="O121" s="12">
        <f>IF($B121="","",IF(OR($C121="No",$M121="Annullato"),"Non assegnare",IF(OR($C121="",$D121="",$F121="",$G121="",$H121="",$L121="",$M121=""),"Da completare",IF($G121&lt;=$F121,"Controllare date",IF(IFERROR(VLOOKUP($D121,Camere!$A$5:$G$104,1,FALSE),"")="","Camera non trovata",IF(IFERROR(VLOOKUP($D121,Camere!$A$5:$G$104,6,FALSE),"")&lt;&gt;"Disponibile","Camera da verificare",IF($H121&gt;IFERROR(VLOOKUP($D121,Camere!$A$5:$G$104,4,FALSE),0),"Capienza superata",IF(COUNTIFS($D$5:$D$124,$D121,$F$5:$F$124,"&lt;"&amp;$G121,$G$5:$G$124,"&gt;"&amp;$F121,$C$5:$C$124,"&lt;&gt;No",$M$5:$M$124,"&lt;&gt;Annullato")&gt;1,"Sovrapposizione","OK"))))))))</f>
        <v/>
      </c>
    </row>
    <row r="122" ht="27" customHeight="1">
      <c r="A122" s="10" t="n"/>
      <c r="B122" s="11" t="n"/>
      <c r="C122" s="10" t="n"/>
      <c r="D122" s="10" t="n"/>
      <c r="E122" s="17">
        <f>IF($B122="","",IFERROR(VLOOKUP($D122,Camere!$A$5:$G$104,2,FALSE),"Camera non trovata"))</f>
        <v/>
      </c>
      <c r="F122" s="29" t="n"/>
      <c r="G122" s="29" t="n"/>
      <c r="H122" s="14" t="n"/>
      <c r="I122" s="18">
        <f>IF(OR($B122="",$F122="",$G122=""),"",IFERROR(IF($G122&gt;$F122,$G122-$F122,""),""))</f>
        <v/>
      </c>
      <c r="J122" s="31">
        <f>IF(OR($B122="",$D122=""),"",IFERROR(VLOOKUP($D122,Camere!$A$5:$G$104,5,FALSE),""))</f>
        <v/>
      </c>
      <c r="K122" s="31">
        <f>IF(OR($B122="",$I122="",$J122=""),"",IFERROR($I122*$J122,""))</f>
        <v/>
      </c>
      <c r="L122" s="11" t="n"/>
      <c r="M122" s="10" t="n"/>
      <c r="N122" s="11" t="n"/>
      <c r="O122" s="17">
        <f>IF($B122="","",IF(OR($C122="No",$M122="Annullato"),"Non assegnare",IF(OR($C122="",$D122="",$F122="",$G122="",$H122="",$L122="",$M122=""),"Da completare",IF($G122&lt;=$F122,"Controllare date",IF(IFERROR(VLOOKUP($D122,Camere!$A$5:$G$104,1,FALSE),"")="","Camera non trovata",IF(IFERROR(VLOOKUP($D122,Camere!$A$5:$G$104,6,FALSE),"")&lt;&gt;"Disponibile","Camera da verificare",IF($H122&gt;IFERROR(VLOOKUP($D122,Camere!$A$5:$G$104,4,FALSE),0),"Capienza superata",IF(COUNTIFS($D$5:$D$124,$D122,$F$5:$F$124,"&lt;"&amp;$G122,$G$5:$G$124,"&gt;"&amp;$F122,$C$5:$C$124,"&lt;&gt;No",$M$5:$M$124,"&lt;&gt;Annullato")&gt;1,"Sovrapposizione","OK"))))))))</f>
        <v/>
      </c>
    </row>
    <row r="123" ht="27" customHeight="1">
      <c r="A123" s="10" t="n"/>
      <c r="B123" s="11" t="n"/>
      <c r="C123" s="10" t="n"/>
      <c r="D123" s="10" t="n"/>
      <c r="E123" s="12">
        <f>IF($B123="","",IFERROR(VLOOKUP($D123,Camere!$A$5:$G$104,2,FALSE),"Camera non trovata"))</f>
        <v/>
      </c>
      <c r="F123" s="29" t="n"/>
      <c r="G123" s="29" t="n"/>
      <c r="H123" s="14" t="n"/>
      <c r="I123" s="15">
        <f>IF(OR($B123="",$F123="",$G123=""),"",IFERROR(IF($G123&gt;$F123,$G123-$F123,""),""))</f>
        <v/>
      </c>
      <c r="J123" s="30">
        <f>IF(OR($B123="",$D123=""),"",IFERROR(VLOOKUP($D123,Camere!$A$5:$G$104,5,FALSE),""))</f>
        <v/>
      </c>
      <c r="K123" s="30">
        <f>IF(OR($B123="",$I123="",$J123=""),"",IFERROR($I123*$J123,""))</f>
        <v/>
      </c>
      <c r="L123" s="11" t="n"/>
      <c r="M123" s="10" t="n"/>
      <c r="N123" s="11" t="n"/>
      <c r="O123" s="12">
        <f>IF($B123="","",IF(OR($C123="No",$M123="Annullato"),"Non assegnare",IF(OR($C123="",$D123="",$F123="",$G123="",$H123="",$L123="",$M123=""),"Da completare",IF($G123&lt;=$F123,"Controllare date",IF(IFERROR(VLOOKUP($D123,Camere!$A$5:$G$104,1,FALSE),"")="","Camera non trovata",IF(IFERROR(VLOOKUP($D123,Camere!$A$5:$G$104,6,FALSE),"")&lt;&gt;"Disponibile","Camera da verificare",IF($H123&gt;IFERROR(VLOOKUP($D123,Camere!$A$5:$G$104,4,FALSE),0),"Capienza superata",IF(COUNTIFS($D$5:$D$124,$D123,$F$5:$F$124,"&lt;"&amp;$G123,$G$5:$G$124,"&gt;"&amp;$F123,$C$5:$C$124,"&lt;&gt;No",$M$5:$M$124,"&lt;&gt;Annullato")&gt;1,"Sovrapposizione","OK"))))))))</f>
        <v/>
      </c>
    </row>
    <row r="124" ht="27" customHeight="1">
      <c r="A124" s="10" t="n"/>
      <c r="B124" s="11" t="n"/>
      <c r="C124" s="10" t="n"/>
      <c r="D124" s="10" t="n"/>
      <c r="E124" s="17">
        <f>IF($B124="","",IFERROR(VLOOKUP($D124,Camere!$A$5:$G$104,2,FALSE),"Camera non trovata"))</f>
        <v/>
      </c>
      <c r="F124" s="29" t="n"/>
      <c r="G124" s="29" t="n"/>
      <c r="H124" s="14" t="n"/>
      <c r="I124" s="18">
        <f>IF(OR($B124="",$F124="",$G124=""),"",IFERROR(IF($G124&gt;$F124,$G124-$F124,""),""))</f>
        <v/>
      </c>
      <c r="J124" s="31">
        <f>IF(OR($B124="",$D124=""),"",IFERROR(VLOOKUP($D124,Camere!$A$5:$G$104,5,FALSE),""))</f>
        <v/>
      </c>
      <c r="K124" s="31">
        <f>IF(OR($B124="",$I124="",$J124=""),"",IFERROR($I124*$J124,""))</f>
        <v/>
      </c>
      <c r="L124" s="11" t="n"/>
      <c r="M124" s="10" t="n"/>
      <c r="N124" s="11" t="n"/>
      <c r="O124" s="17">
        <f>IF($B124="","",IF(OR($C124="No",$M124="Annullato"),"Non assegnare",IF(OR($C124="",$D124="",$F124="",$G124="",$H124="",$L124="",$M124=""),"Da completare",IF($G124&lt;=$F124,"Controllare date",IF(IFERROR(VLOOKUP($D124,Camere!$A$5:$G$104,1,FALSE),"")="","Camera non trovata",IF(IFERROR(VLOOKUP($D124,Camere!$A$5:$G$104,6,FALSE),"")&lt;&gt;"Disponibile","Camera da verificare",IF($H124&gt;IFERROR(VLOOKUP($D124,Camere!$A$5:$G$104,4,FALSE),0),"Capienza superata",IF(COUNTIFS($D$5:$D$124,$D124,$F$5:$F$124,"&lt;"&amp;$G124,$G$5:$G$124,"&gt;"&amp;$F124,$C$5:$C$124,"&lt;&gt;No",$M$5:$M$124,"&lt;&gt;Annullato")&gt;1,"Sovrapposizione","OK"))))))))</f>
        <v/>
      </c>
    </row>
  </sheetData>
  <autoFilter ref="A4:O124"/>
  <mergeCells count="1">
    <mergeCell ref="A1:O1"/>
  </mergeCells>
  <conditionalFormatting sqref="O5:O124">
    <cfRule type="expression" priority="1" dxfId="1">
      <formula>$O5="OK"</formula>
    </cfRule>
    <cfRule type="expression" priority="2" dxfId="0">
      <formula>OR($O5="Da completare",$O5="Controllare date",$O5="Camera non trovata",$O5="Camera da verificare",$O5="Capienza superata",$O5="Sovrapposizione")</formula>
    </cfRule>
    <cfRule type="expression" priority="3" dxfId="2">
      <formula>$O5="Non assegnare"</formula>
    </cfRule>
  </conditionalFormatting>
  <conditionalFormatting sqref="F5:G124">
    <cfRule type="expression" priority="4" dxfId="0">
      <formula>AND($B5&lt;&gt;"",$F5&lt;&gt;"",$G5&lt;&gt;"",$G5&lt;=$F5)</formula>
    </cfRule>
  </conditionalFormatting>
  <dataValidations count="4">
    <dataValidation sqref="C5:C124" showDropDown="0" showInputMessage="0" showErrorMessage="0" allowBlank="0" errorTitle="Conferma non valida" error="Selezionare Sì, No oppure In attesa." type="list">
      <formula1>=INDIRECT("Parametri!$D$4:$D$6")</formula1>
    </dataValidation>
    <dataValidation sqref="F5:G124" showDropDown="0" showInputMessage="0" showErrorMessage="0" allowBlank="0" errorTitle="Data non valida" error="Inserire una data compresa nella finestra indicata nei Parametri." type="date" operator="between">
      <formula1>=INDIRECT("Parametri!$B$4")</formula1>
      <formula2>=INDIRECT("Parametri!$B$5")</formula2>
    </dataValidation>
    <dataValidation sqref="H5:H124" showDropDown="0" showInputMessage="0" showErrorMessage="0" allowBlank="0" errorTitle="Numero persone non valido" error="Inserire un numero intero positivo entro il limite indicato nei Parametri." type="whole" operator="between">
      <formula1>1</formula1>
      <formula2>=INDIRECT("Parametri!$B$6")</formula2>
    </dataValidation>
    <dataValidation sqref="M5:M124" showDropDown="0" showInputMessage="0" showErrorMessage="0" allowBlank="0" errorTitle="Stato non valido" error="Selezionare uno stato presente nel foglio Parametri." type="list">
      <formula1>=INDIRECT("Parametri!$E$4:$E$7")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8" customWidth="1" min="3" max="3"/>
    <col width="22" customWidth="1" min="4" max="4"/>
    <col width="28" customWidth="1" min="5" max="5"/>
    <col width="20" customWidth="1" min="6" max="6"/>
    <col width="31" customWidth="1" min="7" max="7"/>
    <col width="24" customWidth="1" min="8" max="8"/>
  </cols>
  <sheetData>
    <row r="1" ht="28" customHeight="1">
      <c r="A1" s="1" t="inlineStr">
        <is>
          <t>Registro camere e strutture fittizie</t>
        </is>
      </c>
      <c r="B1" s="28" t="n"/>
      <c r="C1" s="28" t="n"/>
      <c r="D1" s="28" t="n"/>
      <c r="E1" s="28" t="n"/>
      <c r="F1" s="28" t="n"/>
      <c r="G1" s="28" t="n"/>
      <c r="H1" s="25" t="n"/>
    </row>
    <row r="2"/>
    <row r="3"/>
    <row r="4" ht="31" customHeight="1">
      <c r="A4" s="3" t="inlineStr">
        <is>
          <t>Codice camera</t>
        </is>
      </c>
      <c r="B4" s="3" t="inlineStr">
        <is>
          <t>Struttura fittizia</t>
        </is>
      </c>
      <c r="C4" s="3" t="inlineStr">
        <is>
          <t>Tipologia</t>
        </is>
      </c>
      <c r="D4" s="3" t="inlineStr">
        <is>
          <t>Capienza max (persone)</t>
        </is>
      </c>
      <c r="E4" s="3" t="inlineStr">
        <is>
          <t>Tariffa indicativa/notte (€)</t>
        </is>
      </c>
      <c r="F4" s="3" t="inlineStr">
        <is>
          <t>Stato camera</t>
        </is>
      </c>
      <c r="G4" s="3" t="inlineStr">
        <is>
          <t>Note operative</t>
        </is>
      </c>
      <c r="H4" s="3" t="inlineStr">
        <is>
          <t>Assegnazioni considerate</t>
        </is>
      </c>
    </row>
    <row r="5" ht="24" customHeight="1">
      <c r="A5" s="10" t="inlineStr">
        <is>
          <t>CG-101</t>
        </is>
      </c>
      <c r="B5" s="11" t="inlineStr">
        <is>
          <t>Casa Fittizia Glicine</t>
        </is>
      </c>
      <c r="C5" s="10" t="inlineStr">
        <is>
          <t>Matrimoniale</t>
        </is>
      </c>
      <c r="D5" s="14" t="n">
        <v>2</v>
      </c>
      <c r="E5" s="32" t="n">
        <v>118</v>
      </c>
      <c r="F5" s="10" t="inlineStr">
        <is>
          <t>Disponibile</t>
        </is>
      </c>
      <c r="G5" s="11" t="inlineStr">
        <is>
          <t>Esempio fittizio</t>
        </is>
      </c>
      <c r="H5" s="15">
        <f>IF($A5="","",IFERROR(COUNTIFS(Assegnazioni!$D$5:$D$124,$A5,Assegnazioni!$C$5:$C$124,"Sì",Assegnazioni!$M$5:$M$124,"&lt;&gt;Annullato")+COUNTIFS(Assegnazioni!$D$5:$D$124,$A5,Assegnazioni!$C$5:$C$124,"In attesa",Assegnazioni!$M$5:$M$124,"&lt;&gt;Annullato"),""))</f>
        <v/>
      </c>
    </row>
    <row r="6" ht="24" customHeight="1">
      <c r="A6" s="10" t="inlineStr">
        <is>
          <t>CG-102</t>
        </is>
      </c>
      <c r="B6" s="11" t="inlineStr">
        <is>
          <t>Casa Fittizia Glicine</t>
        </is>
      </c>
      <c r="C6" s="10" t="inlineStr">
        <is>
          <t>Familiare</t>
        </is>
      </c>
      <c r="D6" s="14" t="n">
        <v>3</v>
      </c>
      <c r="E6" s="32" t="n">
        <v>145</v>
      </c>
      <c r="F6" s="10" t="inlineStr">
        <is>
          <t>Disponibile</t>
        </is>
      </c>
      <c r="G6" s="11" t="inlineStr">
        <is>
          <t>Esempio fittizio</t>
        </is>
      </c>
      <c r="H6" s="18">
        <f>IF($A6="","",IFERROR(COUNTIFS(Assegnazioni!$D$5:$D$124,$A6,Assegnazioni!$C$5:$C$124,"Sì",Assegnazioni!$M$5:$M$124,"&lt;&gt;Annullato")+COUNTIFS(Assegnazioni!$D$5:$D$124,$A6,Assegnazioni!$C$5:$C$124,"In attesa",Assegnazioni!$M$5:$M$124,"&lt;&gt;Annullato"),""))</f>
        <v/>
      </c>
    </row>
    <row r="7" ht="24" customHeight="1">
      <c r="A7" s="10" t="inlineStr">
        <is>
          <t>CG-103</t>
        </is>
      </c>
      <c r="B7" s="11" t="inlineStr">
        <is>
          <t>Casa Fittizia Glicine</t>
        </is>
      </c>
      <c r="C7" s="10" t="inlineStr">
        <is>
          <t>Singola</t>
        </is>
      </c>
      <c r="D7" s="14" t="n">
        <v>1</v>
      </c>
      <c r="E7" s="32" t="n">
        <v>92</v>
      </c>
      <c r="F7" s="10" t="inlineStr">
        <is>
          <t>Disponibile</t>
        </is>
      </c>
      <c r="G7" s="11" t="inlineStr">
        <is>
          <t>Esempio fittizio</t>
        </is>
      </c>
      <c r="H7" s="15">
        <f>IF($A7="","",IFERROR(COUNTIFS(Assegnazioni!$D$5:$D$124,$A7,Assegnazioni!$C$5:$C$124,"Sì",Assegnazioni!$M$5:$M$124,"&lt;&gt;Annullato")+COUNTIFS(Assegnazioni!$D$5:$D$124,$A7,Assegnazioni!$C$5:$C$124,"In attesa",Assegnazioni!$M$5:$M$124,"&lt;&gt;Annullato"),""))</f>
        <v/>
      </c>
    </row>
    <row r="8" ht="24" customHeight="1">
      <c r="A8" s="10" t="inlineStr">
        <is>
          <t>LC-201</t>
        </is>
      </c>
      <c r="B8" s="11" t="inlineStr">
        <is>
          <t>Locanda Inventata Cometa</t>
        </is>
      </c>
      <c r="C8" s="10" t="inlineStr">
        <is>
          <t>Familiare</t>
        </is>
      </c>
      <c r="D8" s="14" t="n">
        <v>4</v>
      </c>
      <c r="E8" s="32" t="n">
        <v>170</v>
      </c>
      <c r="F8" s="10" t="inlineStr">
        <is>
          <t>Disponibile</t>
        </is>
      </c>
      <c r="G8" s="11" t="inlineStr">
        <is>
          <t>Esempio fittizio</t>
        </is>
      </c>
      <c r="H8" s="18">
        <f>IF($A8="","",IFERROR(COUNTIFS(Assegnazioni!$D$5:$D$124,$A8,Assegnazioni!$C$5:$C$124,"Sì",Assegnazioni!$M$5:$M$124,"&lt;&gt;Annullato")+COUNTIFS(Assegnazioni!$D$5:$D$124,$A8,Assegnazioni!$C$5:$C$124,"In attesa",Assegnazioni!$M$5:$M$124,"&lt;&gt;Annullato"),""))</f>
        <v/>
      </c>
    </row>
    <row r="9" ht="24" customHeight="1">
      <c r="A9" s="10" t="inlineStr">
        <is>
          <t>LC-202</t>
        </is>
      </c>
      <c r="B9" s="11" t="inlineStr">
        <is>
          <t>Locanda Inventata Cometa</t>
        </is>
      </c>
      <c r="C9" s="10" t="inlineStr">
        <is>
          <t>Doppia</t>
        </is>
      </c>
      <c r="D9" s="14" t="n">
        <v>2</v>
      </c>
      <c r="E9" s="32" t="n">
        <v>130</v>
      </c>
      <c r="F9" s="10" t="inlineStr">
        <is>
          <t>Disponibile</t>
        </is>
      </c>
      <c r="G9" s="11" t="inlineStr">
        <is>
          <t>Esempio fittizio</t>
        </is>
      </c>
      <c r="H9" s="15">
        <f>IF($A9="","",IFERROR(COUNTIFS(Assegnazioni!$D$5:$D$124,$A9,Assegnazioni!$C$5:$C$124,"Sì",Assegnazioni!$M$5:$M$124,"&lt;&gt;Annullato")+COUNTIFS(Assegnazioni!$D$5:$D$124,$A9,Assegnazioni!$C$5:$C$124,"In attesa",Assegnazioni!$M$5:$M$124,"&lt;&gt;Annullato"),""))</f>
        <v/>
      </c>
    </row>
    <row r="10" ht="24" customHeight="1">
      <c r="A10" s="10" t="inlineStr">
        <is>
          <t>LC-203</t>
        </is>
      </c>
      <c r="B10" s="11" t="inlineStr">
        <is>
          <t>Locanda Inventata Cometa</t>
        </is>
      </c>
      <c r="C10" s="10" t="inlineStr">
        <is>
          <t>Matrimoniale</t>
        </is>
      </c>
      <c r="D10" s="14" t="n">
        <v>2</v>
      </c>
      <c r="E10" s="32" t="n">
        <v>135</v>
      </c>
      <c r="F10" s="10" t="inlineStr">
        <is>
          <t>Da verificare</t>
        </is>
      </c>
      <c r="G10" s="11" t="inlineStr">
        <is>
          <t>Disponibilità da controllare</t>
        </is>
      </c>
      <c r="H10" s="18">
        <f>IF($A10="","",IFERROR(COUNTIFS(Assegnazioni!$D$5:$D$124,$A10,Assegnazioni!$C$5:$C$124,"Sì",Assegnazioni!$M$5:$M$124,"&lt;&gt;Annullato")+COUNTIFS(Assegnazioni!$D$5:$D$124,$A10,Assegnazioni!$C$5:$C$124,"In attesa",Assegnazioni!$M$5:$M$124,"&lt;&gt;Annullato"),""))</f>
        <v/>
      </c>
    </row>
    <row r="11" ht="24" customHeight="1">
      <c r="A11" s="10" t="inlineStr">
        <is>
          <t>BR-301</t>
        </is>
      </c>
      <c r="B11" s="11" t="inlineStr">
        <is>
          <t>Borgo Didattico Rugiada</t>
        </is>
      </c>
      <c r="C11" s="10" t="inlineStr">
        <is>
          <t>Familiare</t>
        </is>
      </c>
      <c r="D11" s="14" t="n">
        <v>3</v>
      </c>
      <c r="E11" s="32" t="n">
        <v>155</v>
      </c>
      <c r="F11" s="10" t="inlineStr">
        <is>
          <t>Disponibile</t>
        </is>
      </c>
      <c r="G11" s="11" t="inlineStr">
        <is>
          <t>Esempio fittizio</t>
        </is>
      </c>
      <c r="H11" s="15">
        <f>IF($A11="","",IFERROR(COUNTIFS(Assegnazioni!$D$5:$D$124,$A11,Assegnazioni!$C$5:$C$124,"Sì",Assegnazioni!$M$5:$M$124,"&lt;&gt;Annullato")+COUNTIFS(Assegnazioni!$D$5:$D$124,$A11,Assegnazioni!$C$5:$C$124,"In attesa",Assegnazioni!$M$5:$M$124,"&lt;&gt;Annullato"),""))</f>
        <v/>
      </c>
    </row>
    <row r="12" ht="24" customHeight="1">
      <c r="A12" s="10" t="inlineStr">
        <is>
          <t>BR-302</t>
        </is>
      </c>
      <c r="B12" s="11" t="inlineStr">
        <is>
          <t>Borgo Didattico Rugiada</t>
        </is>
      </c>
      <c r="C12" s="10" t="inlineStr">
        <is>
          <t>Doppia</t>
        </is>
      </c>
      <c r="D12" s="14" t="n">
        <v>2</v>
      </c>
      <c r="E12" s="32" t="n">
        <v>125</v>
      </c>
      <c r="F12" s="10" t="inlineStr">
        <is>
          <t>Disponibile</t>
        </is>
      </c>
      <c r="G12" s="11" t="inlineStr">
        <is>
          <t>Esempio fittizio</t>
        </is>
      </c>
      <c r="H12" s="18">
        <f>IF($A12="","",IFERROR(COUNTIFS(Assegnazioni!$D$5:$D$124,$A12,Assegnazioni!$C$5:$C$124,"Sì",Assegnazioni!$M$5:$M$124,"&lt;&gt;Annullato")+COUNTIFS(Assegnazioni!$D$5:$D$124,$A12,Assegnazioni!$C$5:$C$124,"In attesa",Assegnazioni!$M$5:$M$124,"&lt;&gt;Annullato"),""))</f>
        <v/>
      </c>
    </row>
    <row r="13" ht="24" customHeight="1">
      <c r="A13" s="10" t="n"/>
      <c r="B13" s="11" t="n"/>
      <c r="C13" s="10" t="n"/>
      <c r="D13" s="14" t="n"/>
      <c r="E13" s="32" t="n"/>
      <c r="F13" s="10" t="n"/>
      <c r="G13" s="11" t="n"/>
      <c r="H13" s="15">
        <f>IF($A13="","",IFERROR(COUNTIFS(Assegnazioni!$D$5:$D$124,$A13,Assegnazioni!$C$5:$C$124,"Sì",Assegnazioni!$M$5:$M$124,"&lt;&gt;Annullato")+COUNTIFS(Assegnazioni!$D$5:$D$124,$A13,Assegnazioni!$C$5:$C$124,"In attesa",Assegnazioni!$M$5:$M$124,"&lt;&gt;Annullato"),""))</f>
        <v/>
      </c>
    </row>
    <row r="14" ht="24" customHeight="1">
      <c r="A14" s="10" t="n"/>
      <c r="B14" s="11" t="n"/>
      <c r="C14" s="10" t="n"/>
      <c r="D14" s="14" t="n"/>
      <c r="E14" s="32" t="n"/>
      <c r="F14" s="10" t="n"/>
      <c r="G14" s="11" t="n"/>
      <c r="H14" s="18">
        <f>IF($A14="","",IFERROR(COUNTIFS(Assegnazioni!$D$5:$D$124,$A14,Assegnazioni!$C$5:$C$124,"Sì",Assegnazioni!$M$5:$M$124,"&lt;&gt;Annullato")+COUNTIFS(Assegnazioni!$D$5:$D$124,$A14,Assegnazioni!$C$5:$C$124,"In attesa",Assegnazioni!$M$5:$M$124,"&lt;&gt;Annullato"),""))</f>
        <v/>
      </c>
    </row>
    <row r="15" ht="24" customHeight="1">
      <c r="A15" s="10" t="n"/>
      <c r="B15" s="11" t="n"/>
      <c r="C15" s="10" t="n"/>
      <c r="D15" s="14" t="n"/>
      <c r="E15" s="32" t="n"/>
      <c r="F15" s="10" t="n"/>
      <c r="G15" s="11" t="n"/>
      <c r="H15" s="15">
        <f>IF($A15="","",IFERROR(COUNTIFS(Assegnazioni!$D$5:$D$124,$A15,Assegnazioni!$C$5:$C$124,"Sì",Assegnazioni!$M$5:$M$124,"&lt;&gt;Annullato")+COUNTIFS(Assegnazioni!$D$5:$D$124,$A15,Assegnazioni!$C$5:$C$124,"In attesa",Assegnazioni!$M$5:$M$124,"&lt;&gt;Annullato"),""))</f>
        <v/>
      </c>
    </row>
    <row r="16" ht="24" customHeight="1">
      <c r="A16" s="10" t="n"/>
      <c r="B16" s="11" t="n"/>
      <c r="C16" s="10" t="n"/>
      <c r="D16" s="14" t="n"/>
      <c r="E16" s="32" t="n"/>
      <c r="F16" s="10" t="n"/>
      <c r="G16" s="11" t="n"/>
      <c r="H16" s="18">
        <f>IF($A16="","",IFERROR(COUNTIFS(Assegnazioni!$D$5:$D$124,$A16,Assegnazioni!$C$5:$C$124,"Sì",Assegnazioni!$M$5:$M$124,"&lt;&gt;Annullato")+COUNTIFS(Assegnazioni!$D$5:$D$124,$A16,Assegnazioni!$C$5:$C$124,"In attesa",Assegnazioni!$M$5:$M$124,"&lt;&gt;Annullato"),""))</f>
        <v/>
      </c>
    </row>
    <row r="17" ht="24" customHeight="1">
      <c r="A17" s="10" t="n"/>
      <c r="B17" s="11" t="n"/>
      <c r="C17" s="10" t="n"/>
      <c r="D17" s="14" t="n"/>
      <c r="E17" s="32" t="n"/>
      <c r="F17" s="10" t="n"/>
      <c r="G17" s="11" t="n"/>
      <c r="H17" s="15">
        <f>IF($A17="","",IFERROR(COUNTIFS(Assegnazioni!$D$5:$D$124,$A17,Assegnazioni!$C$5:$C$124,"Sì",Assegnazioni!$M$5:$M$124,"&lt;&gt;Annullato")+COUNTIFS(Assegnazioni!$D$5:$D$124,$A17,Assegnazioni!$C$5:$C$124,"In attesa",Assegnazioni!$M$5:$M$124,"&lt;&gt;Annullato"),""))</f>
        <v/>
      </c>
    </row>
    <row r="18" ht="24" customHeight="1">
      <c r="A18" s="10" t="n"/>
      <c r="B18" s="11" t="n"/>
      <c r="C18" s="10" t="n"/>
      <c r="D18" s="14" t="n"/>
      <c r="E18" s="32" t="n"/>
      <c r="F18" s="10" t="n"/>
      <c r="G18" s="11" t="n"/>
      <c r="H18" s="18">
        <f>IF($A18="","",IFERROR(COUNTIFS(Assegnazioni!$D$5:$D$124,$A18,Assegnazioni!$C$5:$C$124,"Sì",Assegnazioni!$M$5:$M$124,"&lt;&gt;Annullato")+COUNTIFS(Assegnazioni!$D$5:$D$124,$A18,Assegnazioni!$C$5:$C$124,"In attesa",Assegnazioni!$M$5:$M$124,"&lt;&gt;Annullato"),""))</f>
        <v/>
      </c>
    </row>
    <row r="19" ht="24" customHeight="1">
      <c r="A19" s="10" t="n"/>
      <c r="B19" s="11" t="n"/>
      <c r="C19" s="10" t="n"/>
      <c r="D19" s="14" t="n"/>
      <c r="E19" s="32" t="n"/>
      <c r="F19" s="10" t="n"/>
      <c r="G19" s="11" t="n"/>
      <c r="H19" s="15">
        <f>IF($A19="","",IFERROR(COUNTIFS(Assegnazioni!$D$5:$D$124,$A19,Assegnazioni!$C$5:$C$124,"Sì",Assegnazioni!$M$5:$M$124,"&lt;&gt;Annullato")+COUNTIFS(Assegnazioni!$D$5:$D$124,$A19,Assegnazioni!$C$5:$C$124,"In attesa",Assegnazioni!$M$5:$M$124,"&lt;&gt;Annullato"),""))</f>
        <v/>
      </c>
    </row>
    <row r="20" ht="24" customHeight="1">
      <c r="A20" s="10" t="n"/>
      <c r="B20" s="11" t="n"/>
      <c r="C20" s="10" t="n"/>
      <c r="D20" s="14" t="n"/>
      <c r="E20" s="32" t="n"/>
      <c r="F20" s="10" t="n"/>
      <c r="G20" s="11" t="n"/>
      <c r="H20" s="18">
        <f>IF($A20="","",IFERROR(COUNTIFS(Assegnazioni!$D$5:$D$124,$A20,Assegnazioni!$C$5:$C$124,"Sì",Assegnazioni!$M$5:$M$124,"&lt;&gt;Annullato")+COUNTIFS(Assegnazioni!$D$5:$D$124,$A20,Assegnazioni!$C$5:$C$124,"In attesa",Assegnazioni!$M$5:$M$124,"&lt;&gt;Annullato"),""))</f>
        <v/>
      </c>
    </row>
    <row r="21" ht="24" customHeight="1">
      <c r="A21" s="10" t="n"/>
      <c r="B21" s="11" t="n"/>
      <c r="C21" s="10" t="n"/>
      <c r="D21" s="14" t="n"/>
      <c r="E21" s="32" t="n"/>
      <c r="F21" s="10" t="n"/>
      <c r="G21" s="11" t="n"/>
      <c r="H21" s="15">
        <f>IF($A21="","",IFERROR(COUNTIFS(Assegnazioni!$D$5:$D$124,$A21,Assegnazioni!$C$5:$C$124,"Sì",Assegnazioni!$M$5:$M$124,"&lt;&gt;Annullato")+COUNTIFS(Assegnazioni!$D$5:$D$124,$A21,Assegnazioni!$C$5:$C$124,"In attesa",Assegnazioni!$M$5:$M$124,"&lt;&gt;Annullato"),""))</f>
        <v/>
      </c>
    </row>
    <row r="22" ht="24" customHeight="1">
      <c r="A22" s="10" t="n"/>
      <c r="B22" s="11" t="n"/>
      <c r="C22" s="10" t="n"/>
      <c r="D22" s="14" t="n"/>
      <c r="E22" s="32" t="n"/>
      <c r="F22" s="10" t="n"/>
      <c r="G22" s="11" t="n"/>
      <c r="H22" s="18">
        <f>IF($A22="","",IFERROR(COUNTIFS(Assegnazioni!$D$5:$D$124,$A22,Assegnazioni!$C$5:$C$124,"Sì",Assegnazioni!$M$5:$M$124,"&lt;&gt;Annullato")+COUNTIFS(Assegnazioni!$D$5:$D$124,$A22,Assegnazioni!$C$5:$C$124,"In attesa",Assegnazioni!$M$5:$M$124,"&lt;&gt;Annullato"),""))</f>
        <v/>
      </c>
    </row>
    <row r="23" ht="24" customHeight="1">
      <c r="A23" s="10" t="n"/>
      <c r="B23" s="11" t="n"/>
      <c r="C23" s="10" t="n"/>
      <c r="D23" s="14" t="n"/>
      <c r="E23" s="32" t="n"/>
      <c r="F23" s="10" t="n"/>
      <c r="G23" s="11" t="n"/>
      <c r="H23" s="15">
        <f>IF($A23="","",IFERROR(COUNTIFS(Assegnazioni!$D$5:$D$124,$A23,Assegnazioni!$C$5:$C$124,"Sì",Assegnazioni!$M$5:$M$124,"&lt;&gt;Annullato")+COUNTIFS(Assegnazioni!$D$5:$D$124,$A23,Assegnazioni!$C$5:$C$124,"In attesa",Assegnazioni!$M$5:$M$124,"&lt;&gt;Annullato"),""))</f>
        <v/>
      </c>
    </row>
    <row r="24" ht="24" customHeight="1">
      <c r="A24" s="10" t="n"/>
      <c r="B24" s="11" t="n"/>
      <c r="C24" s="10" t="n"/>
      <c r="D24" s="14" t="n"/>
      <c r="E24" s="32" t="n"/>
      <c r="F24" s="10" t="n"/>
      <c r="G24" s="11" t="n"/>
      <c r="H24" s="18">
        <f>IF($A24="","",IFERROR(COUNTIFS(Assegnazioni!$D$5:$D$124,$A24,Assegnazioni!$C$5:$C$124,"Sì",Assegnazioni!$M$5:$M$124,"&lt;&gt;Annullato")+COUNTIFS(Assegnazioni!$D$5:$D$124,$A24,Assegnazioni!$C$5:$C$124,"In attesa",Assegnazioni!$M$5:$M$124,"&lt;&gt;Annullato"),""))</f>
        <v/>
      </c>
    </row>
    <row r="25" ht="24" customHeight="1">
      <c r="A25" s="10" t="n"/>
      <c r="B25" s="11" t="n"/>
      <c r="C25" s="10" t="n"/>
      <c r="D25" s="14" t="n"/>
      <c r="E25" s="32" t="n"/>
      <c r="F25" s="10" t="n"/>
      <c r="G25" s="11" t="n"/>
      <c r="H25" s="15">
        <f>IF($A25="","",IFERROR(COUNTIFS(Assegnazioni!$D$5:$D$124,$A25,Assegnazioni!$C$5:$C$124,"Sì",Assegnazioni!$M$5:$M$124,"&lt;&gt;Annullato")+COUNTIFS(Assegnazioni!$D$5:$D$124,$A25,Assegnazioni!$C$5:$C$124,"In attesa",Assegnazioni!$M$5:$M$124,"&lt;&gt;Annullato"),""))</f>
        <v/>
      </c>
    </row>
    <row r="26" ht="24" customHeight="1">
      <c r="A26" s="10" t="n"/>
      <c r="B26" s="11" t="n"/>
      <c r="C26" s="10" t="n"/>
      <c r="D26" s="14" t="n"/>
      <c r="E26" s="32" t="n"/>
      <c r="F26" s="10" t="n"/>
      <c r="G26" s="11" t="n"/>
      <c r="H26" s="18">
        <f>IF($A26="","",IFERROR(COUNTIFS(Assegnazioni!$D$5:$D$124,$A26,Assegnazioni!$C$5:$C$124,"Sì",Assegnazioni!$M$5:$M$124,"&lt;&gt;Annullato")+COUNTIFS(Assegnazioni!$D$5:$D$124,$A26,Assegnazioni!$C$5:$C$124,"In attesa",Assegnazioni!$M$5:$M$124,"&lt;&gt;Annullato"),""))</f>
        <v/>
      </c>
    </row>
    <row r="27" ht="24" customHeight="1">
      <c r="A27" s="10" t="n"/>
      <c r="B27" s="11" t="n"/>
      <c r="C27" s="10" t="n"/>
      <c r="D27" s="14" t="n"/>
      <c r="E27" s="32" t="n"/>
      <c r="F27" s="10" t="n"/>
      <c r="G27" s="11" t="n"/>
      <c r="H27" s="15">
        <f>IF($A27="","",IFERROR(COUNTIFS(Assegnazioni!$D$5:$D$124,$A27,Assegnazioni!$C$5:$C$124,"Sì",Assegnazioni!$M$5:$M$124,"&lt;&gt;Annullato")+COUNTIFS(Assegnazioni!$D$5:$D$124,$A27,Assegnazioni!$C$5:$C$124,"In attesa",Assegnazioni!$M$5:$M$124,"&lt;&gt;Annullato"),""))</f>
        <v/>
      </c>
    </row>
    <row r="28" ht="24" customHeight="1">
      <c r="A28" s="10" t="n"/>
      <c r="B28" s="11" t="n"/>
      <c r="C28" s="10" t="n"/>
      <c r="D28" s="14" t="n"/>
      <c r="E28" s="32" t="n"/>
      <c r="F28" s="10" t="n"/>
      <c r="G28" s="11" t="n"/>
      <c r="H28" s="18">
        <f>IF($A28="","",IFERROR(COUNTIFS(Assegnazioni!$D$5:$D$124,$A28,Assegnazioni!$C$5:$C$124,"Sì",Assegnazioni!$M$5:$M$124,"&lt;&gt;Annullato")+COUNTIFS(Assegnazioni!$D$5:$D$124,$A28,Assegnazioni!$C$5:$C$124,"In attesa",Assegnazioni!$M$5:$M$124,"&lt;&gt;Annullato"),""))</f>
        <v/>
      </c>
    </row>
    <row r="29" ht="24" customHeight="1">
      <c r="A29" s="10" t="n"/>
      <c r="B29" s="11" t="n"/>
      <c r="C29" s="10" t="n"/>
      <c r="D29" s="14" t="n"/>
      <c r="E29" s="32" t="n"/>
      <c r="F29" s="10" t="n"/>
      <c r="G29" s="11" t="n"/>
      <c r="H29" s="15">
        <f>IF($A29="","",IFERROR(COUNTIFS(Assegnazioni!$D$5:$D$124,$A29,Assegnazioni!$C$5:$C$124,"Sì",Assegnazioni!$M$5:$M$124,"&lt;&gt;Annullato")+COUNTIFS(Assegnazioni!$D$5:$D$124,$A29,Assegnazioni!$C$5:$C$124,"In attesa",Assegnazioni!$M$5:$M$124,"&lt;&gt;Annullato"),""))</f>
        <v/>
      </c>
    </row>
    <row r="30" ht="24" customHeight="1">
      <c r="A30" s="10" t="n"/>
      <c r="B30" s="11" t="n"/>
      <c r="C30" s="10" t="n"/>
      <c r="D30" s="14" t="n"/>
      <c r="E30" s="32" t="n"/>
      <c r="F30" s="10" t="n"/>
      <c r="G30" s="11" t="n"/>
      <c r="H30" s="18">
        <f>IF($A30="","",IFERROR(COUNTIFS(Assegnazioni!$D$5:$D$124,$A30,Assegnazioni!$C$5:$C$124,"Sì",Assegnazioni!$M$5:$M$124,"&lt;&gt;Annullato")+COUNTIFS(Assegnazioni!$D$5:$D$124,$A30,Assegnazioni!$C$5:$C$124,"In attesa",Assegnazioni!$M$5:$M$124,"&lt;&gt;Annullato"),""))</f>
        <v/>
      </c>
    </row>
    <row r="31" ht="24" customHeight="1">
      <c r="A31" s="10" t="n"/>
      <c r="B31" s="11" t="n"/>
      <c r="C31" s="10" t="n"/>
      <c r="D31" s="14" t="n"/>
      <c r="E31" s="32" t="n"/>
      <c r="F31" s="10" t="n"/>
      <c r="G31" s="11" t="n"/>
      <c r="H31" s="15">
        <f>IF($A31="","",IFERROR(COUNTIFS(Assegnazioni!$D$5:$D$124,$A31,Assegnazioni!$C$5:$C$124,"Sì",Assegnazioni!$M$5:$M$124,"&lt;&gt;Annullato")+COUNTIFS(Assegnazioni!$D$5:$D$124,$A31,Assegnazioni!$C$5:$C$124,"In attesa",Assegnazioni!$M$5:$M$124,"&lt;&gt;Annullato"),""))</f>
        <v/>
      </c>
    </row>
    <row r="32" ht="24" customHeight="1">
      <c r="A32" s="10" t="n"/>
      <c r="B32" s="11" t="n"/>
      <c r="C32" s="10" t="n"/>
      <c r="D32" s="14" t="n"/>
      <c r="E32" s="32" t="n"/>
      <c r="F32" s="10" t="n"/>
      <c r="G32" s="11" t="n"/>
      <c r="H32" s="18">
        <f>IF($A32="","",IFERROR(COUNTIFS(Assegnazioni!$D$5:$D$124,$A32,Assegnazioni!$C$5:$C$124,"Sì",Assegnazioni!$M$5:$M$124,"&lt;&gt;Annullato")+COUNTIFS(Assegnazioni!$D$5:$D$124,$A32,Assegnazioni!$C$5:$C$124,"In attesa",Assegnazioni!$M$5:$M$124,"&lt;&gt;Annullato"),""))</f>
        <v/>
      </c>
    </row>
    <row r="33" ht="24" customHeight="1">
      <c r="A33" s="10" t="n"/>
      <c r="B33" s="11" t="n"/>
      <c r="C33" s="10" t="n"/>
      <c r="D33" s="14" t="n"/>
      <c r="E33" s="32" t="n"/>
      <c r="F33" s="10" t="n"/>
      <c r="G33" s="11" t="n"/>
      <c r="H33" s="15">
        <f>IF($A33="","",IFERROR(COUNTIFS(Assegnazioni!$D$5:$D$124,$A33,Assegnazioni!$C$5:$C$124,"Sì",Assegnazioni!$M$5:$M$124,"&lt;&gt;Annullato")+COUNTIFS(Assegnazioni!$D$5:$D$124,$A33,Assegnazioni!$C$5:$C$124,"In attesa",Assegnazioni!$M$5:$M$124,"&lt;&gt;Annullato"),""))</f>
        <v/>
      </c>
    </row>
    <row r="34" ht="24" customHeight="1">
      <c r="A34" s="10" t="n"/>
      <c r="B34" s="11" t="n"/>
      <c r="C34" s="10" t="n"/>
      <c r="D34" s="14" t="n"/>
      <c r="E34" s="32" t="n"/>
      <c r="F34" s="10" t="n"/>
      <c r="G34" s="11" t="n"/>
      <c r="H34" s="18">
        <f>IF($A34="","",IFERROR(COUNTIFS(Assegnazioni!$D$5:$D$124,$A34,Assegnazioni!$C$5:$C$124,"Sì",Assegnazioni!$M$5:$M$124,"&lt;&gt;Annullato")+COUNTIFS(Assegnazioni!$D$5:$D$124,$A34,Assegnazioni!$C$5:$C$124,"In attesa",Assegnazioni!$M$5:$M$124,"&lt;&gt;Annullato"),""))</f>
        <v/>
      </c>
    </row>
    <row r="35" ht="24" customHeight="1">
      <c r="A35" s="10" t="n"/>
      <c r="B35" s="11" t="n"/>
      <c r="C35" s="10" t="n"/>
      <c r="D35" s="14" t="n"/>
      <c r="E35" s="32" t="n"/>
      <c r="F35" s="10" t="n"/>
      <c r="G35" s="11" t="n"/>
      <c r="H35" s="15">
        <f>IF($A35="","",IFERROR(COUNTIFS(Assegnazioni!$D$5:$D$124,$A35,Assegnazioni!$C$5:$C$124,"Sì",Assegnazioni!$M$5:$M$124,"&lt;&gt;Annullato")+COUNTIFS(Assegnazioni!$D$5:$D$124,$A35,Assegnazioni!$C$5:$C$124,"In attesa",Assegnazioni!$M$5:$M$124,"&lt;&gt;Annullato"),""))</f>
        <v/>
      </c>
    </row>
    <row r="36" ht="24" customHeight="1">
      <c r="A36" s="10" t="n"/>
      <c r="B36" s="11" t="n"/>
      <c r="C36" s="10" t="n"/>
      <c r="D36" s="14" t="n"/>
      <c r="E36" s="32" t="n"/>
      <c r="F36" s="10" t="n"/>
      <c r="G36" s="11" t="n"/>
      <c r="H36" s="18">
        <f>IF($A36="","",IFERROR(COUNTIFS(Assegnazioni!$D$5:$D$124,$A36,Assegnazioni!$C$5:$C$124,"Sì",Assegnazioni!$M$5:$M$124,"&lt;&gt;Annullato")+COUNTIFS(Assegnazioni!$D$5:$D$124,$A36,Assegnazioni!$C$5:$C$124,"In attesa",Assegnazioni!$M$5:$M$124,"&lt;&gt;Annullato"),""))</f>
        <v/>
      </c>
    </row>
    <row r="37" ht="24" customHeight="1">
      <c r="A37" s="10" t="n"/>
      <c r="B37" s="11" t="n"/>
      <c r="C37" s="10" t="n"/>
      <c r="D37" s="14" t="n"/>
      <c r="E37" s="32" t="n"/>
      <c r="F37" s="10" t="n"/>
      <c r="G37" s="11" t="n"/>
      <c r="H37" s="15">
        <f>IF($A37="","",IFERROR(COUNTIFS(Assegnazioni!$D$5:$D$124,$A37,Assegnazioni!$C$5:$C$124,"Sì",Assegnazioni!$M$5:$M$124,"&lt;&gt;Annullato")+COUNTIFS(Assegnazioni!$D$5:$D$124,$A37,Assegnazioni!$C$5:$C$124,"In attesa",Assegnazioni!$M$5:$M$124,"&lt;&gt;Annullato"),""))</f>
        <v/>
      </c>
    </row>
    <row r="38" ht="24" customHeight="1">
      <c r="A38" s="10" t="n"/>
      <c r="B38" s="11" t="n"/>
      <c r="C38" s="10" t="n"/>
      <c r="D38" s="14" t="n"/>
      <c r="E38" s="32" t="n"/>
      <c r="F38" s="10" t="n"/>
      <c r="G38" s="11" t="n"/>
      <c r="H38" s="18">
        <f>IF($A38="","",IFERROR(COUNTIFS(Assegnazioni!$D$5:$D$124,$A38,Assegnazioni!$C$5:$C$124,"Sì",Assegnazioni!$M$5:$M$124,"&lt;&gt;Annullato")+COUNTIFS(Assegnazioni!$D$5:$D$124,$A38,Assegnazioni!$C$5:$C$124,"In attesa",Assegnazioni!$M$5:$M$124,"&lt;&gt;Annullato"),""))</f>
        <v/>
      </c>
    </row>
    <row r="39" ht="24" customHeight="1">
      <c r="A39" s="10" t="n"/>
      <c r="B39" s="11" t="n"/>
      <c r="C39" s="10" t="n"/>
      <c r="D39" s="14" t="n"/>
      <c r="E39" s="32" t="n"/>
      <c r="F39" s="10" t="n"/>
      <c r="G39" s="11" t="n"/>
      <c r="H39" s="15">
        <f>IF($A39="","",IFERROR(COUNTIFS(Assegnazioni!$D$5:$D$124,$A39,Assegnazioni!$C$5:$C$124,"Sì",Assegnazioni!$M$5:$M$124,"&lt;&gt;Annullato")+COUNTIFS(Assegnazioni!$D$5:$D$124,$A39,Assegnazioni!$C$5:$C$124,"In attesa",Assegnazioni!$M$5:$M$124,"&lt;&gt;Annullato"),""))</f>
        <v/>
      </c>
    </row>
    <row r="40" ht="24" customHeight="1">
      <c r="A40" s="10" t="n"/>
      <c r="B40" s="11" t="n"/>
      <c r="C40" s="10" t="n"/>
      <c r="D40" s="14" t="n"/>
      <c r="E40" s="32" t="n"/>
      <c r="F40" s="10" t="n"/>
      <c r="G40" s="11" t="n"/>
      <c r="H40" s="18">
        <f>IF($A40="","",IFERROR(COUNTIFS(Assegnazioni!$D$5:$D$124,$A40,Assegnazioni!$C$5:$C$124,"Sì",Assegnazioni!$M$5:$M$124,"&lt;&gt;Annullato")+COUNTIFS(Assegnazioni!$D$5:$D$124,$A40,Assegnazioni!$C$5:$C$124,"In attesa",Assegnazioni!$M$5:$M$124,"&lt;&gt;Annullato"),""))</f>
        <v/>
      </c>
    </row>
    <row r="41" ht="24" customHeight="1">
      <c r="A41" s="10" t="n"/>
      <c r="B41" s="11" t="n"/>
      <c r="C41" s="10" t="n"/>
      <c r="D41" s="14" t="n"/>
      <c r="E41" s="32" t="n"/>
      <c r="F41" s="10" t="n"/>
      <c r="G41" s="11" t="n"/>
      <c r="H41" s="15">
        <f>IF($A41="","",IFERROR(COUNTIFS(Assegnazioni!$D$5:$D$124,$A41,Assegnazioni!$C$5:$C$124,"Sì",Assegnazioni!$M$5:$M$124,"&lt;&gt;Annullato")+COUNTIFS(Assegnazioni!$D$5:$D$124,$A41,Assegnazioni!$C$5:$C$124,"In attesa",Assegnazioni!$M$5:$M$124,"&lt;&gt;Annullato"),""))</f>
        <v/>
      </c>
    </row>
    <row r="42" ht="24" customHeight="1">
      <c r="A42" s="10" t="n"/>
      <c r="B42" s="11" t="n"/>
      <c r="C42" s="10" t="n"/>
      <c r="D42" s="14" t="n"/>
      <c r="E42" s="32" t="n"/>
      <c r="F42" s="10" t="n"/>
      <c r="G42" s="11" t="n"/>
      <c r="H42" s="18">
        <f>IF($A42="","",IFERROR(COUNTIFS(Assegnazioni!$D$5:$D$124,$A42,Assegnazioni!$C$5:$C$124,"Sì",Assegnazioni!$M$5:$M$124,"&lt;&gt;Annullato")+COUNTIFS(Assegnazioni!$D$5:$D$124,$A42,Assegnazioni!$C$5:$C$124,"In attesa",Assegnazioni!$M$5:$M$124,"&lt;&gt;Annullato"),""))</f>
        <v/>
      </c>
    </row>
    <row r="43" ht="24" customHeight="1">
      <c r="A43" s="10" t="n"/>
      <c r="B43" s="11" t="n"/>
      <c r="C43" s="10" t="n"/>
      <c r="D43" s="14" t="n"/>
      <c r="E43" s="32" t="n"/>
      <c r="F43" s="10" t="n"/>
      <c r="G43" s="11" t="n"/>
      <c r="H43" s="15">
        <f>IF($A43="","",IFERROR(COUNTIFS(Assegnazioni!$D$5:$D$124,$A43,Assegnazioni!$C$5:$C$124,"Sì",Assegnazioni!$M$5:$M$124,"&lt;&gt;Annullato")+COUNTIFS(Assegnazioni!$D$5:$D$124,$A43,Assegnazioni!$C$5:$C$124,"In attesa",Assegnazioni!$M$5:$M$124,"&lt;&gt;Annullato"),""))</f>
        <v/>
      </c>
    </row>
    <row r="44" ht="24" customHeight="1">
      <c r="A44" s="10" t="n"/>
      <c r="B44" s="11" t="n"/>
      <c r="C44" s="10" t="n"/>
      <c r="D44" s="14" t="n"/>
      <c r="E44" s="32" t="n"/>
      <c r="F44" s="10" t="n"/>
      <c r="G44" s="11" t="n"/>
      <c r="H44" s="18">
        <f>IF($A44="","",IFERROR(COUNTIFS(Assegnazioni!$D$5:$D$124,$A44,Assegnazioni!$C$5:$C$124,"Sì",Assegnazioni!$M$5:$M$124,"&lt;&gt;Annullato")+COUNTIFS(Assegnazioni!$D$5:$D$124,$A44,Assegnazioni!$C$5:$C$124,"In attesa",Assegnazioni!$M$5:$M$124,"&lt;&gt;Annullato"),""))</f>
        <v/>
      </c>
    </row>
    <row r="45" ht="24" customHeight="1">
      <c r="A45" s="10" t="n"/>
      <c r="B45" s="11" t="n"/>
      <c r="C45" s="10" t="n"/>
      <c r="D45" s="14" t="n"/>
      <c r="E45" s="32" t="n"/>
      <c r="F45" s="10" t="n"/>
      <c r="G45" s="11" t="n"/>
      <c r="H45" s="15">
        <f>IF($A45="","",IFERROR(COUNTIFS(Assegnazioni!$D$5:$D$124,$A45,Assegnazioni!$C$5:$C$124,"Sì",Assegnazioni!$M$5:$M$124,"&lt;&gt;Annullato")+COUNTIFS(Assegnazioni!$D$5:$D$124,$A45,Assegnazioni!$C$5:$C$124,"In attesa",Assegnazioni!$M$5:$M$124,"&lt;&gt;Annullato"),""))</f>
        <v/>
      </c>
    </row>
    <row r="46" ht="24" customHeight="1">
      <c r="A46" s="10" t="n"/>
      <c r="B46" s="11" t="n"/>
      <c r="C46" s="10" t="n"/>
      <c r="D46" s="14" t="n"/>
      <c r="E46" s="32" t="n"/>
      <c r="F46" s="10" t="n"/>
      <c r="G46" s="11" t="n"/>
      <c r="H46" s="18">
        <f>IF($A46="","",IFERROR(COUNTIFS(Assegnazioni!$D$5:$D$124,$A46,Assegnazioni!$C$5:$C$124,"Sì",Assegnazioni!$M$5:$M$124,"&lt;&gt;Annullato")+COUNTIFS(Assegnazioni!$D$5:$D$124,$A46,Assegnazioni!$C$5:$C$124,"In attesa",Assegnazioni!$M$5:$M$124,"&lt;&gt;Annullato"),""))</f>
        <v/>
      </c>
    </row>
    <row r="47" ht="24" customHeight="1">
      <c r="A47" s="10" t="n"/>
      <c r="B47" s="11" t="n"/>
      <c r="C47" s="10" t="n"/>
      <c r="D47" s="14" t="n"/>
      <c r="E47" s="32" t="n"/>
      <c r="F47" s="10" t="n"/>
      <c r="G47" s="11" t="n"/>
      <c r="H47" s="15">
        <f>IF($A47="","",IFERROR(COUNTIFS(Assegnazioni!$D$5:$D$124,$A47,Assegnazioni!$C$5:$C$124,"Sì",Assegnazioni!$M$5:$M$124,"&lt;&gt;Annullato")+COUNTIFS(Assegnazioni!$D$5:$D$124,$A47,Assegnazioni!$C$5:$C$124,"In attesa",Assegnazioni!$M$5:$M$124,"&lt;&gt;Annullato"),""))</f>
        <v/>
      </c>
    </row>
    <row r="48" ht="24" customHeight="1">
      <c r="A48" s="10" t="n"/>
      <c r="B48" s="11" t="n"/>
      <c r="C48" s="10" t="n"/>
      <c r="D48" s="14" t="n"/>
      <c r="E48" s="32" t="n"/>
      <c r="F48" s="10" t="n"/>
      <c r="G48" s="11" t="n"/>
      <c r="H48" s="18">
        <f>IF($A48="","",IFERROR(COUNTIFS(Assegnazioni!$D$5:$D$124,$A48,Assegnazioni!$C$5:$C$124,"Sì",Assegnazioni!$M$5:$M$124,"&lt;&gt;Annullato")+COUNTIFS(Assegnazioni!$D$5:$D$124,$A48,Assegnazioni!$C$5:$C$124,"In attesa",Assegnazioni!$M$5:$M$124,"&lt;&gt;Annullato"),""))</f>
        <v/>
      </c>
    </row>
    <row r="49" ht="24" customHeight="1">
      <c r="A49" s="10" t="n"/>
      <c r="B49" s="11" t="n"/>
      <c r="C49" s="10" t="n"/>
      <c r="D49" s="14" t="n"/>
      <c r="E49" s="32" t="n"/>
      <c r="F49" s="10" t="n"/>
      <c r="G49" s="11" t="n"/>
      <c r="H49" s="15">
        <f>IF($A49="","",IFERROR(COUNTIFS(Assegnazioni!$D$5:$D$124,$A49,Assegnazioni!$C$5:$C$124,"Sì",Assegnazioni!$M$5:$M$124,"&lt;&gt;Annullato")+COUNTIFS(Assegnazioni!$D$5:$D$124,$A49,Assegnazioni!$C$5:$C$124,"In attesa",Assegnazioni!$M$5:$M$124,"&lt;&gt;Annullato"),""))</f>
        <v/>
      </c>
    </row>
    <row r="50" ht="24" customHeight="1">
      <c r="A50" s="10" t="n"/>
      <c r="B50" s="11" t="n"/>
      <c r="C50" s="10" t="n"/>
      <c r="D50" s="14" t="n"/>
      <c r="E50" s="32" t="n"/>
      <c r="F50" s="10" t="n"/>
      <c r="G50" s="11" t="n"/>
      <c r="H50" s="18">
        <f>IF($A50="","",IFERROR(COUNTIFS(Assegnazioni!$D$5:$D$124,$A50,Assegnazioni!$C$5:$C$124,"Sì",Assegnazioni!$M$5:$M$124,"&lt;&gt;Annullato")+COUNTIFS(Assegnazioni!$D$5:$D$124,$A50,Assegnazioni!$C$5:$C$124,"In attesa",Assegnazioni!$M$5:$M$124,"&lt;&gt;Annullato"),""))</f>
        <v/>
      </c>
    </row>
    <row r="51" ht="24" customHeight="1">
      <c r="A51" s="10" t="n"/>
      <c r="B51" s="11" t="n"/>
      <c r="C51" s="10" t="n"/>
      <c r="D51" s="14" t="n"/>
      <c r="E51" s="32" t="n"/>
      <c r="F51" s="10" t="n"/>
      <c r="G51" s="11" t="n"/>
      <c r="H51" s="15">
        <f>IF($A51="","",IFERROR(COUNTIFS(Assegnazioni!$D$5:$D$124,$A51,Assegnazioni!$C$5:$C$124,"Sì",Assegnazioni!$M$5:$M$124,"&lt;&gt;Annullato")+COUNTIFS(Assegnazioni!$D$5:$D$124,$A51,Assegnazioni!$C$5:$C$124,"In attesa",Assegnazioni!$M$5:$M$124,"&lt;&gt;Annullato"),""))</f>
        <v/>
      </c>
    </row>
    <row r="52" ht="24" customHeight="1">
      <c r="A52" s="10" t="n"/>
      <c r="B52" s="11" t="n"/>
      <c r="C52" s="10" t="n"/>
      <c r="D52" s="14" t="n"/>
      <c r="E52" s="32" t="n"/>
      <c r="F52" s="10" t="n"/>
      <c r="G52" s="11" t="n"/>
      <c r="H52" s="18">
        <f>IF($A52="","",IFERROR(COUNTIFS(Assegnazioni!$D$5:$D$124,$A52,Assegnazioni!$C$5:$C$124,"Sì",Assegnazioni!$M$5:$M$124,"&lt;&gt;Annullato")+COUNTIFS(Assegnazioni!$D$5:$D$124,$A52,Assegnazioni!$C$5:$C$124,"In attesa",Assegnazioni!$M$5:$M$124,"&lt;&gt;Annullato"),""))</f>
        <v/>
      </c>
    </row>
    <row r="53" ht="24" customHeight="1">
      <c r="A53" s="10" t="n"/>
      <c r="B53" s="11" t="n"/>
      <c r="C53" s="10" t="n"/>
      <c r="D53" s="14" t="n"/>
      <c r="E53" s="32" t="n"/>
      <c r="F53" s="10" t="n"/>
      <c r="G53" s="11" t="n"/>
      <c r="H53" s="15">
        <f>IF($A53="","",IFERROR(COUNTIFS(Assegnazioni!$D$5:$D$124,$A53,Assegnazioni!$C$5:$C$124,"Sì",Assegnazioni!$M$5:$M$124,"&lt;&gt;Annullato")+COUNTIFS(Assegnazioni!$D$5:$D$124,$A53,Assegnazioni!$C$5:$C$124,"In attesa",Assegnazioni!$M$5:$M$124,"&lt;&gt;Annullato"),""))</f>
        <v/>
      </c>
    </row>
    <row r="54" ht="24" customHeight="1">
      <c r="A54" s="10" t="n"/>
      <c r="B54" s="11" t="n"/>
      <c r="C54" s="10" t="n"/>
      <c r="D54" s="14" t="n"/>
      <c r="E54" s="32" t="n"/>
      <c r="F54" s="10" t="n"/>
      <c r="G54" s="11" t="n"/>
      <c r="H54" s="18">
        <f>IF($A54="","",IFERROR(COUNTIFS(Assegnazioni!$D$5:$D$124,$A54,Assegnazioni!$C$5:$C$124,"Sì",Assegnazioni!$M$5:$M$124,"&lt;&gt;Annullato")+COUNTIFS(Assegnazioni!$D$5:$D$124,$A54,Assegnazioni!$C$5:$C$124,"In attesa",Assegnazioni!$M$5:$M$124,"&lt;&gt;Annullato"),""))</f>
        <v/>
      </c>
    </row>
    <row r="55" ht="24" customHeight="1">
      <c r="A55" s="10" t="n"/>
      <c r="B55" s="11" t="n"/>
      <c r="C55" s="10" t="n"/>
      <c r="D55" s="14" t="n"/>
      <c r="E55" s="32" t="n"/>
      <c r="F55" s="10" t="n"/>
      <c r="G55" s="11" t="n"/>
      <c r="H55" s="15">
        <f>IF($A55="","",IFERROR(COUNTIFS(Assegnazioni!$D$5:$D$124,$A55,Assegnazioni!$C$5:$C$124,"Sì",Assegnazioni!$M$5:$M$124,"&lt;&gt;Annullato")+COUNTIFS(Assegnazioni!$D$5:$D$124,$A55,Assegnazioni!$C$5:$C$124,"In attesa",Assegnazioni!$M$5:$M$124,"&lt;&gt;Annullato"),""))</f>
        <v/>
      </c>
    </row>
    <row r="56" ht="24" customHeight="1">
      <c r="A56" s="10" t="n"/>
      <c r="B56" s="11" t="n"/>
      <c r="C56" s="10" t="n"/>
      <c r="D56" s="14" t="n"/>
      <c r="E56" s="32" t="n"/>
      <c r="F56" s="10" t="n"/>
      <c r="G56" s="11" t="n"/>
      <c r="H56" s="18">
        <f>IF($A56="","",IFERROR(COUNTIFS(Assegnazioni!$D$5:$D$124,$A56,Assegnazioni!$C$5:$C$124,"Sì",Assegnazioni!$M$5:$M$124,"&lt;&gt;Annullato")+COUNTIFS(Assegnazioni!$D$5:$D$124,$A56,Assegnazioni!$C$5:$C$124,"In attesa",Assegnazioni!$M$5:$M$124,"&lt;&gt;Annullato"),""))</f>
        <v/>
      </c>
    </row>
    <row r="57" ht="24" customHeight="1">
      <c r="A57" s="10" t="n"/>
      <c r="B57" s="11" t="n"/>
      <c r="C57" s="10" t="n"/>
      <c r="D57" s="14" t="n"/>
      <c r="E57" s="32" t="n"/>
      <c r="F57" s="10" t="n"/>
      <c r="G57" s="11" t="n"/>
      <c r="H57" s="15">
        <f>IF($A57="","",IFERROR(COUNTIFS(Assegnazioni!$D$5:$D$124,$A57,Assegnazioni!$C$5:$C$124,"Sì",Assegnazioni!$M$5:$M$124,"&lt;&gt;Annullato")+COUNTIFS(Assegnazioni!$D$5:$D$124,$A57,Assegnazioni!$C$5:$C$124,"In attesa",Assegnazioni!$M$5:$M$124,"&lt;&gt;Annullato"),""))</f>
        <v/>
      </c>
    </row>
    <row r="58" ht="24" customHeight="1">
      <c r="A58" s="10" t="n"/>
      <c r="B58" s="11" t="n"/>
      <c r="C58" s="10" t="n"/>
      <c r="D58" s="14" t="n"/>
      <c r="E58" s="32" t="n"/>
      <c r="F58" s="10" t="n"/>
      <c r="G58" s="11" t="n"/>
      <c r="H58" s="18">
        <f>IF($A58="","",IFERROR(COUNTIFS(Assegnazioni!$D$5:$D$124,$A58,Assegnazioni!$C$5:$C$124,"Sì",Assegnazioni!$M$5:$M$124,"&lt;&gt;Annullato")+COUNTIFS(Assegnazioni!$D$5:$D$124,$A58,Assegnazioni!$C$5:$C$124,"In attesa",Assegnazioni!$M$5:$M$124,"&lt;&gt;Annullato"),""))</f>
        <v/>
      </c>
    </row>
    <row r="59" ht="24" customHeight="1">
      <c r="A59" s="10" t="n"/>
      <c r="B59" s="11" t="n"/>
      <c r="C59" s="10" t="n"/>
      <c r="D59" s="14" t="n"/>
      <c r="E59" s="32" t="n"/>
      <c r="F59" s="10" t="n"/>
      <c r="G59" s="11" t="n"/>
      <c r="H59" s="15">
        <f>IF($A59="","",IFERROR(COUNTIFS(Assegnazioni!$D$5:$D$124,$A59,Assegnazioni!$C$5:$C$124,"Sì",Assegnazioni!$M$5:$M$124,"&lt;&gt;Annullato")+COUNTIFS(Assegnazioni!$D$5:$D$124,$A59,Assegnazioni!$C$5:$C$124,"In attesa",Assegnazioni!$M$5:$M$124,"&lt;&gt;Annullato"),""))</f>
        <v/>
      </c>
    </row>
    <row r="60" ht="24" customHeight="1">
      <c r="A60" s="10" t="n"/>
      <c r="B60" s="11" t="n"/>
      <c r="C60" s="10" t="n"/>
      <c r="D60" s="14" t="n"/>
      <c r="E60" s="32" t="n"/>
      <c r="F60" s="10" t="n"/>
      <c r="G60" s="11" t="n"/>
      <c r="H60" s="18">
        <f>IF($A60="","",IFERROR(COUNTIFS(Assegnazioni!$D$5:$D$124,$A60,Assegnazioni!$C$5:$C$124,"Sì",Assegnazioni!$M$5:$M$124,"&lt;&gt;Annullato")+COUNTIFS(Assegnazioni!$D$5:$D$124,$A60,Assegnazioni!$C$5:$C$124,"In attesa",Assegnazioni!$M$5:$M$124,"&lt;&gt;Annullato"),""))</f>
        <v/>
      </c>
    </row>
    <row r="61" ht="24" customHeight="1">
      <c r="A61" s="10" t="n"/>
      <c r="B61" s="11" t="n"/>
      <c r="C61" s="10" t="n"/>
      <c r="D61" s="14" t="n"/>
      <c r="E61" s="32" t="n"/>
      <c r="F61" s="10" t="n"/>
      <c r="G61" s="11" t="n"/>
      <c r="H61" s="15">
        <f>IF($A61="","",IFERROR(COUNTIFS(Assegnazioni!$D$5:$D$124,$A61,Assegnazioni!$C$5:$C$124,"Sì",Assegnazioni!$M$5:$M$124,"&lt;&gt;Annullato")+COUNTIFS(Assegnazioni!$D$5:$D$124,$A61,Assegnazioni!$C$5:$C$124,"In attesa",Assegnazioni!$M$5:$M$124,"&lt;&gt;Annullato"),""))</f>
        <v/>
      </c>
    </row>
    <row r="62" ht="24" customHeight="1">
      <c r="A62" s="10" t="n"/>
      <c r="B62" s="11" t="n"/>
      <c r="C62" s="10" t="n"/>
      <c r="D62" s="14" t="n"/>
      <c r="E62" s="32" t="n"/>
      <c r="F62" s="10" t="n"/>
      <c r="G62" s="11" t="n"/>
      <c r="H62" s="18">
        <f>IF($A62="","",IFERROR(COUNTIFS(Assegnazioni!$D$5:$D$124,$A62,Assegnazioni!$C$5:$C$124,"Sì",Assegnazioni!$M$5:$M$124,"&lt;&gt;Annullato")+COUNTIFS(Assegnazioni!$D$5:$D$124,$A62,Assegnazioni!$C$5:$C$124,"In attesa",Assegnazioni!$M$5:$M$124,"&lt;&gt;Annullato"),""))</f>
        <v/>
      </c>
    </row>
    <row r="63" ht="24" customHeight="1">
      <c r="A63" s="10" t="n"/>
      <c r="B63" s="11" t="n"/>
      <c r="C63" s="10" t="n"/>
      <c r="D63" s="14" t="n"/>
      <c r="E63" s="32" t="n"/>
      <c r="F63" s="10" t="n"/>
      <c r="G63" s="11" t="n"/>
      <c r="H63" s="15">
        <f>IF($A63="","",IFERROR(COUNTIFS(Assegnazioni!$D$5:$D$124,$A63,Assegnazioni!$C$5:$C$124,"Sì",Assegnazioni!$M$5:$M$124,"&lt;&gt;Annullato")+COUNTIFS(Assegnazioni!$D$5:$D$124,$A63,Assegnazioni!$C$5:$C$124,"In attesa",Assegnazioni!$M$5:$M$124,"&lt;&gt;Annullato"),""))</f>
        <v/>
      </c>
    </row>
    <row r="64" ht="24" customHeight="1">
      <c r="A64" s="10" t="n"/>
      <c r="B64" s="11" t="n"/>
      <c r="C64" s="10" t="n"/>
      <c r="D64" s="14" t="n"/>
      <c r="E64" s="32" t="n"/>
      <c r="F64" s="10" t="n"/>
      <c r="G64" s="11" t="n"/>
      <c r="H64" s="18">
        <f>IF($A64="","",IFERROR(COUNTIFS(Assegnazioni!$D$5:$D$124,$A64,Assegnazioni!$C$5:$C$124,"Sì",Assegnazioni!$M$5:$M$124,"&lt;&gt;Annullato")+COUNTIFS(Assegnazioni!$D$5:$D$124,$A64,Assegnazioni!$C$5:$C$124,"In attesa",Assegnazioni!$M$5:$M$124,"&lt;&gt;Annullato"),""))</f>
        <v/>
      </c>
    </row>
    <row r="65" ht="24" customHeight="1">
      <c r="A65" s="10" t="n"/>
      <c r="B65" s="11" t="n"/>
      <c r="C65" s="10" t="n"/>
      <c r="D65" s="14" t="n"/>
      <c r="E65" s="32" t="n"/>
      <c r="F65" s="10" t="n"/>
      <c r="G65" s="11" t="n"/>
      <c r="H65" s="15">
        <f>IF($A65="","",IFERROR(COUNTIFS(Assegnazioni!$D$5:$D$124,$A65,Assegnazioni!$C$5:$C$124,"Sì",Assegnazioni!$M$5:$M$124,"&lt;&gt;Annullato")+COUNTIFS(Assegnazioni!$D$5:$D$124,$A65,Assegnazioni!$C$5:$C$124,"In attesa",Assegnazioni!$M$5:$M$124,"&lt;&gt;Annullato"),""))</f>
        <v/>
      </c>
    </row>
    <row r="66" ht="24" customHeight="1">
      <c r="A66" s="10" t="n"/>
      <c r="B66" s="11" t="n"/>
      <c r="C66" s="10" t="n"/>
      <c r="D66" s="14" t="n"/>
      <c r="E66" s="32" t="n"/>
      <c r="F66" s="10" t="n"/>
      <c r="G66" s="11" t="n"/>
      <c r="H66" s="18">
        <f>IF($A66="","",IFERROR(COUNTIFS(Assegnazioni!$D$5:$D$124,$A66,Assegnazioni!$C$5:$C$124,"Sì",Assegnazioni!$M$5:$M$124,"&lt;&gt;Annullato")+COUNTIFS(Assegnazioni!$D$5:$D$124,$A66,Assegnazioni!$C$5:$C$124,"In attesa",Assegnazioni!$M$5:$M$124,"&lt;&gt;Annullato"),""))</f>
        <v/>
      </c>
    </row>
    <row r="67" ht="24" customHeight="1">
      <c r="A67" s="10" t="n"/>
      <c r="B67" s="11" t="n"/>
      <c r="C67" s="10" t="n"/>
      <c r="D67" s="14" t="n"/>
      <c r="E67" s="32" t="n"/>
      <c r="F67" s="10" t="n"/>
      <c r="G67" s="11" t="n"/>
      <c r="H67" s="15">
        <f>IF($A67="","",IFERROR(COUNTIFS(Assegnazioni!$D$5:$D$124,$A67,Assegnazioni!$C$5:$C$124,"Sì",Assegnazioni!$M$5:$M$124,"&lt;&gt;Annullato")+COUNTIFS(Assegnazioni!$D$5:$D$124,$A67,Assegnazioni!$C$5:$C$124,"In attesa",Assegnazioni!$M$5:$M$124,"&lt;&gt;Annullato"),""))</f>
        <v/>
      </c>
    </row>
    <row r="68" ht="24" customHeight="1">
      <c r="A68" s="10" t="n"/>
      <c r="B68" s="11" t="n"/>
      <c r="C68" s="10" t="n"/>
      <c r="D68" s="14" t="n"/>
      <c r="E68" s="32" t="n"/>
      <c r="F68" s="10" t="n"/>
      <c r="G68" s="11" t="n"/>
      <c r="H68" s="18">
        <f>IF($A68="","",IFERROR(COUNTIFS(Assegnazioni!$D$5:$D$124,$A68,Assegnazioni!$C$5:$C$124,"Sì",Assegnazioni!$M$5:$M$124,"&lt;&gt;Annullato")+COUNTIFS(Assegnazioni!$D$5:$D$124,$A68,Assegnazioni!$C$5:$C$124,"In attesa",Assegnazioni!$M$5:$M$124,"&lt;&gt;Annullato"),""))</f>
        <v/>
      </c>
    </row>
    <row r="69" ht="24" customHeight="1">
      <c r="A69" s="10" t="n"/>
      <c r="B69" s="11" t="n"/>
      <c r="C69" s="10" t="n"/>
      <c r="D69" s="14" t="n"/>
      <c r="E69" s="32" t="n"/>
      <c r="F69" s="10" t="n"/>
      <c r="G69" s="11" t="n"/>
      <c r="H69" s="15">
        <f>IF($A69="","",IFERROR(COUNTIFS(Assegnazioni!$D$5:$D$124,$A69,Assegnazioni!$C$5:$C$124,"Sì",Assegnazioni!$M$5:$M$124,"&lt;&gt;Annullato")+COUNTIFS(Assegnazioni!$D$5:$D$124,$A69,Assegnazioni!$C$5:$C$124,"In attesa",Assegnazioni!$M$5:$M$124,"&lt;&gt;Annullato"),""))</f>
        <v/>
      </c>
    </row>
    <row r="70" ht="24" customHeight="1">
      <c r="A70" s="10" t="n"/>
      <c r="B70" s="11" t="n"/>
      <c r="C70" s="10" t="n"/>
      <c r="D70" s="14" t="n"/>
      <c r="E70" s="32" t="n"/>
      <c r="F70" s="10" t="n"/>
      <c r="G70" s="11" t="n"/>
      <c r="H70" s="18">
        <f>IF($A70="","",IFERROR(COUNTIFS(Assegnazioni!$D$5:$D$124,$A70,Assegnazioni!$C$5:$C$124,"Sì",Assegnazioni!$M$5:$M$124,"&lt;&gt;Annullato")+COUNTIFS(Assegnazioni!$D$5:$D$124,$A70,Assegnazioni!$C$5:$C$124,"In attesa",Assegnazioni!$M$5:$M$124,"&lt;&gt;Annullato"),""))</f>
        <v/>
      </c>
    </row>
    <row r="71" ht="24" customHeight="1">
      <c r="A71" s="10" t="n"/>
      <c r="B71" s="11" t="n"/>
      <c r="C71" s="10" t="n"/>
      <c r="D71" s="14" t="n"/>
      <c r="E71" s="32" t="n"/>
      <c r="F71" s="10" t="n"/>
      <c r="G71" s="11" t="n"/>
      <c r="H71" s="15">
        <f>IF($A71="","",IFERROR(COUNTIFS(Assegnazioni!$D$5:$D$124,$A71,Assegnazioni!$C$5:$C$124,"Sì",Assegnazioni!$M$5:$M$124,"&lt;&gt;Annullato")+COUNTIFS(Assegnazioni!$D$5:$D$124,$A71,Assegnazioni!$C$5:$C$124,"In attesa",Assegnazioni!$M$5:$M$124,"&lt;&gt;Annullato"),""))</f>
        <v/>
      </c>
    </row>
    <row r="72" ht="24" customHeight="1">
      <c r="A72" s="10" t="n"/>
      <c r="B72" s="11" t="n"/>
      <c r="C72" s="10" t="n"/>
      <c r="D72" s="14" t="n"/>
      <c r="E72" s="32" t="n"/>
      <c r="F72" s="10" t="n"/>
      <c r="G72" s="11" t="n"/>
      <c r="H72" s="18">
        <f>IF($A72="","",IFERROR(COUNTIFS(Assegnazioni!$D$5:$D$124,$A72,Assegnazioni!$C$5:$C$124,"Sì",Assegnazioni!$M$5:$M$124,"&lt;&gt;Annullato")+COUNTIFS(Assegnazioni!$D$5:$D$124,$A72,Assegnazioni!$C$5:$C$124,"In attesa",Assegnazioni!$M$5:$M$124,"&lt;&gt;Annullato"),""))</f>
        <v/>
      </c>
    </row>
    <row r="73" ht="24" customHeight="1">
      <c r="A73" s="10" t="n"/>
      <c r="B73" s="11" t="n"/>
      <c r="C73" s="10" t="n"/>
      <c r="D73" s="14" t="n"/>
      <c r="E73" s="32" t="n"/>
      <c r="F73" s="10" t="n"/>
      <c r="G73" s="11" t="n"/>
      <c r="H73" s="15">
        <f>IF($A73="","",IFERROR(COUNTIFS(Assegnazioni!$D$5:$D$124,$A73,Assegnazioni!$C$5:$C$124,"Sì",Assegnazioni!$M$5:$M$124,"&lt;&gt;Annullato")+COUNTIFS(Assegnazioni!$D$5:$D$124,$A73,Assegnazioni!$C$5:$C$124,"In attesa",Assegnazioni!$M$5:$M$124,"&lt;&gt;Annullato"),""))</f>
        <v/>
      </c>
    </row>
    <row r="74" ht="24" customHeight="1">
      <c r="A74" s="10" t="n"/>
      <c r="B74" s="11" t="n"/>
      <c r="C74" s="10" t="n"/>
      <c r="D74" s="14" t="n"/>
      <c r="E74" s="32" t="n"/>
      <c r="F74" s="10" t="n"/>
      <c r="G74" s="11" t="n"/>
      <c r="H74" s="18">
        <f>IF($A74="","",IFERROR(COUNTIFS(Assegnazioni!$D$5:$D$124,$A74,Assegnazioni!$C$5:$C$124,"Sì",Assegnazioni!$M$5:$M$124,"&lt;&gt;Annullato")+COUNTIFS(Assegnazioni!$D$5:$D$124,$A74,Assegnazioni!$C$5:$C$124,"In attesa",Assegnazioni!$M$5:$M$124,"&lt;&gt;Annullato"),""))</f>
        <v/>
      </c>
    </row>
    <row r="75" ht="24" customHeight="1">
      <c r="A75" s="10" t="n"/>
      <c r="B75" s="11" t="n"/>
      <c r="C75" s="10" t="n"/>
      <c r="D75" s="14" t="n"/>
      <c r="E75" s="32" t="n"/>
      <c r="F75" s="10" t="n"/>
      <c r="G75" s="11" t="n"/>
      <c r="H75" s="15">
        <f>IF($A75="","",IFERROR(COUNTIFS(Assegnazioni!$D$5:$D$124,$A75,Assegnazioni!$C$5:$C$124,"Sì",Assegnazioni!$M$5:$M$124,"&lt;&gt;Annullato")+COUNTIFS(Assegnazioni!$D$5:$D$124,$A75,Assegnazioni!$C$5:$C$124,"In attesa",Assegnazioni!$M$5:$M$124,"&lt;&gt;Annullato"),""))</f>
        <v/>
      </c>
    </row>
    <row r="76" ht="24" customHeight="1">
      <c r="A76" s="10" t="n"/>
      <c r="B76" s="11" t="n"/>
      <c r="C76" s="10" t="n"/>
      <c r="D76" s="14" t="n"/>
      <c r="E76" s="32" t="n"/>
      <c r="F76" s="10" t="n"/>
      <c r="G76" s="11" t="n"/>
      <c r="H76" s="18">
        <f>IF($A76="","",IFERROR(COUNTIFS(Assegnazioni!$D$5:$D$124,$A76,Assegnazioni!$C$5:$C$124,"Sì",Assegnazioni!$M$5:$M$124,"&lt;&gt;Annullato")+COUNTIFS(Assegnazioni!$D$5:$D$124,$A76,Assegnazioni!$C$5:$C$124,"In attesa",Assegnazioni!$M$5:$M$124,"&lt;&gt;Annullato"),""))</f>
        <v/>
      </c>
    </row>
    <row r="77" ht="24" customHeight="1">
      <c r="A77" s="10" t="n"/>
      <c r="B77" s="11" t="n"/>
      <c r="C77" s="10" t="n"/>
      <c r="D77" s="14" t="n"/>
      <c r="E77" s="32" t="n"/>
      <c r="F77" s="10" t="n"/>
      <c r="G77" s="11" t="n"/>
      <c r="H77" s="15">
        <f>IF($A77="","",IFERROR(COUNTIFS(Assegnazioni!$D$5:$D$124,$A77,Assegnazioni!$C$5:$C$124,"Sì",Assegnazioni!$M$5:$M$124,"&lt;&gt;Annullato")+COUNTIFS(Assegnazioni!$D$5:$D$124,$A77,Assegnazioni!$C$5:$C$124,"In attesa",Assegnazioni!$M$5:$M$124,"&lt;&gt;Annullato"),""))</f>
        <v/>
      </c>
    </row>
    <row r="78" ht="24" customHeight="1">
      <c r="A78" s="10" t="n"/>
      <c r="B78" s="11" t="n"/>
      <c r="C78" s="10" t="n"/>
      <c r="D78" s="14" t="n"/>
      <c r="E78" s="32" t="n"/>
      <c r="F78" s="10" t="n"/>
      <c r="G78" s="11" t="n"/>
      <c r="H78" s="18">
        <f>IF($A78="","",IFERROR(COUNTIFS(Assegnazioni!$D$5:$D$124,$A78,Assegnazioni!$C$5:$C$124,"Sì",Assegnazioni!$M$5:$M$124,"&lt;&gt;Annullato")+COUNTIFS(Assegnazioni!$D$5:$D$124,$A78,Assegnazioni!$C$5:$C$124,"In attesa",Assegnazioni!$M$5:$M$124,"&lt;&gt;Annullato"),""))</f>
        <v/>
      </c>
    </row>
    <row r="79" ht="24" customHeight="1">
      <c r="A79" s="10" t="n"/>
      <c r="B79" s="11" t="n"/>
      <c r="C79" s="10" t="n"/>
      <c r="D79" s="14" t="n"/>
      <c r="E79" s="32" t="n"/>
      <c r="F79" s="10" t="n"/>
      <c r="G79" s="11" t="n"/>
      <c r="H79" s="15">
        <f>IF($A79="","",IFERROR(COUNTIFS(Assegnazioni!$D$5:$D$124,$A79,Assegnazioni!$C$5:$C$124,"Sì",Assegnazioni!$M$5:$M$124,"&lt;&gt;Annullato")+COUNTIFS(Assegnazioni!$D$5:$D$124,$A79,Assegnazioni!$C$5:$C$124,"In attesa",Assegnazioni!$M$5:$M$124,"&lt;&gt;Annullato"),""))</f>
        <v/>
      </c>
    </row>
    <row r="80" ht="24" customHeight="1">
      <c r="A80" s="10" t="n"/>
      <c r="B80" s="11" t="n"/>
      <c r="C80" s="10" t="n"/>
      <c r="D80" s="14" t="n"/>
      <c r="E80" s="32" t="n"/>
      <c r="F80" s="10" t="n"/>
      <c r="G80" s="11" t="n"/>
      <c r="H80" s="18">
        <f>IF($A80="","",IFERROR(COUNTIFS(Assegnazioni!$D$5:$D$124,$A80,Assegnazioni!$C$5:$C$124,"Sì",Assegnazioni!$M$5:$M$124,"&lt;&gt;Annullato")+COUNTIFS(Assegnazioni!$D$5:$D$124,$A80,Assegnazioni!$C$5:$C$124,"In attesa",Assegnazioni!$M$5:$M$124,"&lt;&gt;Annullato"),""))</f>
        <v/>
      </c>
    </row>
    <row r="81" ht="24" customHeight="1">
      <c r="A81" s="10" t="n"/>
      <c r="B81" s="11" t="n"/>
      <c r="C81" s="10" t="n"/>
      <c r="D81" s="14" t="n"/>
      <c r="E81" s="32" t="n"/>
      <c r="F81" s="10" t="n"/>
      <c r="G81" s="11" t="n"/>
      <c r="H81" s="15">
        <f>IF($A81="","",IFERROR(COUNTIFS(Assegnazioni!$D$5:$D$124,$A81,Assegnazioni!$C$5:$C$124,"Sì",Assegnazioni!$M$5:$M$124,"&lt;&gt;Annullato")+COUNTIFS(Assegnazioni!$D$5:$D$124,$A81,Assegnazioni!$C$5:$C$124,"In attesa",Assegnazioni!$M$5:$M$124,"&lt;&gt;Annullato"),""))</f>
        <v/>
      </c>
    </row>
    <row r="82" ht="24" customHeight="1">
      <c r="A82" s="10" t="n"/>
      <c r="B82" s="11" t="n"/>
      <c r="C82" s="10" t="n"/>
      <c r="D82" s="14" t="n"/>
      <c r="E82" s="32" t="n"/>
      <c r="F82" s="10" t="n"/>
      <c r="G82" s="11" t="n"/>
      <c r="H82" s="18">
        <f>IF($A82="","",IFERROR(COUNTIFS(Assegnazioni!$D$5:$D$124,$A82,Assegnazioni!$C$5:$C$124,"Sì",Assegnazioni!$M$5:$M$124,"&lt;&gt;Annullato")+COUNTIFS(Assegnazioni!$D$5:$D$124,$A82,Assegnazioni!$C$5:$C$124,"In attesa",Assegnazioni!$M$5:$M$124,"&lt;&gt;Annullato"),""))</f>
        <v/>
      </c>
    </row>
    <row r="83" ht="24" customHeight="1">
      <c r="A83" s="10" t="n"/>
      <c r="B83" s="11" t="n"/>
      <c r="C83" s="10" t="n"/>
      <c r="D83" s="14" t="n"/>
      <c r="E83" s="32" t="n"/>
      <c r="F83" s="10" t="n"/>
      <c r="G83" s="11" t="n"/>
      <c r="H83" s="15">
        <f>IF($A83="","",IFERROR(COUNTIFS(Assegnazioni!$D$5:$D$124,$A83,Assegnazioni!$C$5:$C$124,"Sì",Assegnazioni!$M$5:$M$124,"&lt;&gt;Annullato")+COUNTIFS(Assegnazioni!$D$5:$D$124,$A83,Assegnazioni!$C$5:$C$124,"In attesa",Assegnazioni!$M$5:$M$124,"&lt;&gt;Annullato"),""))</f>
        <v/>
      </c>
    </row>
    <row r="84" ht="24" customHeight="1">
      <c r="A84" s="10" t="n"/>
      <c r="B84" s="11" t="n"/>
      <c r="C84" s="10" t="n"/>
      <c r="D84" s="14" t="n"/>
      <c r="E84" s="32" t="n"/>
      <c r="F84" s="10" t="n"/>
      <c r="G84" s="11" t="n"/>
      <c r="H84" s="18">
        <f>IF($A84="","",IFERROR(COUNTIFS(Assegnazioni!$D$5:$D$124,$A84,Assegnazioni!$C$5:$C$124,"Sì",Assegnazioni!$M$5:$M$124,"&lt;&gt;Annullato")+COUNTIFS(Assegnazioni!$D$5:$D$124,$A84,Assegnazioni!$C$5:$C$124,"In attesa",Assegnazioni!$M$5:$M$124,"&lt;&gt;Annullato"),""))</f>
        <v/>
      </c>
    </row>
    <row r="85" ht="24" customHeight="1">
      <c r="A85" s="10" t="n"/>
      <c r="B85" s="11" t="n"/>
      <c r="C85" s="10" t="n"/>
      <c r="D85" s="14" t="n"/>
      <c r="E85" s="32" t="n"/>
      <c r="F85" s="10" t="n"/>
      <c r="G85" s="11" t="n"/>
      <c r="H85" s="15">
        <f>IF($A85="","",IFERROR(COUNTIFS(Assegnazioni!$D$5:$D$124,$A85,Assegnazioni!$C$5:$C$124,"Sì",Assegnazioni!$M$5:$M$124,"&lt;&gt;Annullato")+COUNTIFS(Assegnazioni!$D$5:$D$124,$A85,Assegnazioni!$C$5:$C$124,"In attesa",Assegnazioni!$M$5:$M$124,"&lt;&gt;Annullato"),""))</f>
        <v/>
      </c>
    </row>
    <row r="86" ht="24" customHeight="1">
      <c r="A86" s="10" t="n"/>
      <c r="B86" s="11" t="n"/>
      <c r="C86" s="10" t="n"/>
      <c r="D86" s="14" t="n"/>
      <c r="E86" s="32" t="n"/>
      <c r="F86" s="10" t="n"/>
      <c r="G86" s="11" t="n"/>
      <c r="H86" s="18">
        <f>IF($A86="","",IFERROR(COUNTIFS(Assegnazioni!$D$5:$D$124,$A86,Assegnazioni!$C$5:$C$124,"Sì",Assegnazioni!$M$5:$M$124,"&lt;&gt;Annullato")+COUNTIFS(Assegnazioni!$D$5:$D$124,$A86,Assegnazioni!$C$5:$C$124,"In attesa",Assegnazioni!$M$5:$M$124,"&lt;&gt;Annullato"),""))</f>
        <v/>
      </c>
    </row>
    <row r="87" ht="24" customHeight="1">
      <c r="A87" s="10" t="n"/>
      <c r="B87" s="11" t="n"/>
      <c r="C87" s="10" t="n"/>
      <c r="D87" s="14" t="n"/>
      <c r="E87" s="32" t="n"/>
      <c r="F87" s="10" t="n"/>
      <c r="G87" s="11" t="n"/>
      <c r="H87" s="15">
        <f>IF($A87="","",IFERROR(COUNTIFS(Assegnazioni!$D$5:$D$124,$A87,Assegnazioni!$C$5:$C$124,"Sì",Assegnazioni!$M$5:$M$124,"&lt;&gt;Annullato")+COUNTIFS(Assegnazioni!$D$5:$D$124,$A87,Assegnazioni!$C$5:$C$124,"In attesa",Assegnazioni!$M$5:$M$124,"&lt;&gt;Annullato"),""))</f>
        <v/>
      </c>
    </row>
    <row r="88" ht="24" customHeight="1">
      <c r="A88" s="10" t="n"/>
      <c r="B88" s="11" t="n"/>
      <c r="C88" s="10" t="n"/>
      <c r="D88" s="14" t="n"/>
      <c r="E88" s="32" t="n"/>
      <c r="F88" s="10" t="n"/>
      <c r="G88" s="11" t="n"/>
      <c r="H88" s="18">
        <f>IF($A88="","",IFERROR(COUNTIFS(Assegnazioni!$D$5:$D$124,$A88,Assegnazioni!$C$5:$C$124,"Sì",Assegnazioni!$M$5:$M$124,"&lt;&gt;Annullato")+COUNTIFS(Assegnazioni!$D$5:$D$124,$A88,Assegnazioni!$C$5:$C$124,"In attesa",Assegnazioni!$M$5:$M$124,"&lt;&gt;Annullato"),""))</f>
        <v/>
      </c>
    </row>
    <row r="89" ht="24" customHeight="1">
      <c r="A89" s="10" t="n"/>
      <c r="B89" s="11" t="n"/>
      <c r="C89" s="10" t="n"/>
      <c r="D89" s="14" t="n"/>
      <c r="E89" s="32" t="n"/>
      <c r="F89" s="10" t="n"/>
      <c r="G89" s="11" t="n"/>
      <c r="H89" s="15">
        <f>IF($A89="","",IFERROR(COUNTIFS(Assegnazioni!$D$5:$D$124,$A89,Assegnazioni!$C$5:$C$124,"Sì",Assegnazioni!$M$5:$M$124,"&lt;&gt;Annullato")+COUNTIFS(Assegnazioni!$D$5:$D$124,$A89,Assegnazioni!$C$5:$C$124,"In attesa",Assegnazioni!$M$5:$M$124,"&lt;&gt;Annullato"),""))</f>
        <v/>
      </c>
    </row>
    <row r="90" ht="24" customHeight="1">
      <c r="A90" s="10" t="n"/>
      <c r="B90" s="11" t="n"/>
      <c r="C90" s="10" t="n"/>
      <c r="D90" s="14" t="n"/>
      <c r="E90" s="32" t="n"/>
      <c r="F90" s="10" t="n"/>
      <c r="G90" s="11" t="n"/>
      <c r="H90" s="18">
        <f>IF($A90="","",IFERROR(COUNTIFS(Assegnazioni!$D$5:$D$124,$A90,Assegnazioni!$C$5:$C$124,"Sì",Assegnazioni!$M$5:$M$124,"&lt;&gt;Annullato")+COUNTIFS(Assegnazioni!$D$5:$D$124,$A90,Assegnazioni!$C$5:$C$124,"In attesa",Assegnazioni!$M$5:$M$124,"&lt;&gt;Annullato"),""))</f>
        <v/>
      </c>
    </row>
    <row r="91" ht="24" customHeight="1">
      <c r="A91" s="10" t="n"/>
      <c r="B91" s="11" t="n"/>
      <c r="C91" s="10" t="n"/>
      <c r="D91" s="14" t="n"/>
      <c r="E91" s="32" t="n"/>
      <c r="F91" s="10" t="n"/>
      <c r="G91" s="11" t="n"/>
      <c r="H91" s="15">
        <f>IF($A91="","",IFERROR(COUNTIFS(Assegnazioni!$D$5:$D$124,$A91,Assegnazioni!$C$5:$C$124,"Sì",Assegnazioni!$M$5:$M$124,"&lt;&gt;Annullato")+COUNTIFS(Assegnazioni!$D$5:$D$124,$A91,Assegnazioni!$C$5:$C$124,"In attesa",Assegnazioni!$M$5:$M$124,"&lt;&gt;Annullato"),""))</f>
        <v/>
      </c>
    </row>
    <row r="92" ht="24" customHeight="1">
      <c r="A92" s="10" t="n"/>
      <c r="B92" s="11" t="n"/>
      <c r="C92" s="10" t="n"/>
      <c r="D92" s="14" t="n"/>
      <c r="E92" s="32" t="n"/>
      <c r="F92" s="10" t="n"/>
      <c r="G92" s="11" t="n"/>
      <c r="H92" s="18">
        <f>IF($A92="","",IFERROR(COUNTIFS(Assegnazioni!$D$5:$D$124,$A92,Assegnazioni!$C$5:$C$124,"Sì",Assegnazioni!$M$5:$M$124,"&lt;&gt;Annullato")+COUNTIFS(Assegnazioni!$D$5:$D$124,$A92,Assegnazioni!$C$5:$C$124,"In attesa",Assegnazioni!$M$5:$M$124,"&lt;&gt;Annullato"),""))</f>
        <v/>
      </c>
    </row>
    <row r="93" ht="24" customHeight="1">
      <c r="A93" s="10" t="n"/>
      <c r="B93" s="11" t="n"/>
      <c r="C93" s="10" t="n"/>
      <c r="D93" s="14" t="n"/>
      <c r="E93" s="32" t="n"/>
      <c r="F93" s="10" t="n"/>
      <c r="G93" s="11" t="n"/>
      <c r="H93" s="15">
        <f>IF($A93="","",IFERROR(COUNTIFS(Assegnazioni!$D$5:$D$124,$A93,Assegnazioni!$C$5:$C$124,"Sì",Assegnazioni!$M$5:$M$124,"&lt;&gt;Annullato")+COUNTIFS(Assegnazioni!$D$5:$D$124,$A93,Assegnazioni!$C$5:$C$124,"In attesa",Assegnazioni!$M$5:$M$124,"&lt;&gt;Annullato"),""))</f>
        <v/>
      </c>
    </row>
    <row r="94" ht="24" customHeight="1">
      <c r="A94" s="10" t="n"/>
      <c r="B94" s="11" t="n"/>
      <c r="C94" s="10" t="n"/>
      <c r="D94" s="14" t="n"/>
      <c r="E94" s="32" t="n"/>
      <c r="F94" s="10" t="n"/>
      <c r="G94" s="11" t="n"/>
      <c r="H94" s="18">
        <f>IF($A94="","",IFERROR(COUNTIFS(Assegnazioni!$D$5:$D$124,$A94,Assegnazioni!$C$5:$C$124,"Sì",Assegnazioni!$M$5:$M$124,"&lt;&gt;Annullato")+COUNTIFS(Assegnazioni!$D$5:$D$124,$A94,Assegnazioni!$C$5:$C$124,"In attesa",Assegnazioni!$M$5:$M$124,"&lt;&gt;Annullato"),""))</f>
        <v/>
      </c>
    </row>
    <row r="95" ht="24" customHeight="1">
      <c r="A95" s="10" t="n"/>
      <c r="B95" s="11" t="n"/>
      <c r="C95" s="10" t="n"/>
      <c r="D95" s="14" t="n"/>
      <c r="E95" s="32" t="n"/>
      <c r="F95" s="10" t="n"/>
      <c r="G95" s="11" t="n"/>
      <c r="H95" s="15">
        <f>IF($A95="","",IFERROR(COUNTIFS(Assegnazioni!$D$5:$D$124,$A95,Assegnazioni!$C$5:$C$124,"Sì",Assegnazioni!$M$5:$M$124,"&lt;&gt;Annullato")+COUNTIFS(Assegnazioni!$D$5:$D$124,$A95,Assegnazioni!$C$5:$C$124,"In attesa",Assegnazioni!$M$5:$M$124,"&lt;&gt;Annullato"),""))</f>
        <v/>
      </c>
    </row>
    <row r="96" ht="24" customHeight="1">
      <c r="A96" s="10" t="n"/>
      <c r="B96" s="11" t="n"/>
      <c r="C96" s="10" t="n"/>
      <c r="D96" s="14" t="n"/>
      <c r="E96" s="32" t="n"/>
      <c r="F96" s="10" t="n"/>
      <c r="G96" s="11" t="n"/>
      <c r="H96" s="18">
        <f>IF($A96="","",IFERROR(COUNTIFS(Assegnazioni!$D$5:$D$124,$A96,Assegnazioni!$C$5:$C$124,"Sì",Assegnazioni!$M$5:$M$124,"&lt;&gt;Annullato")+COUNTIFS(Assegnazioni!$D$5:$D$124,$A96,Assegnazioni!$C$5:$C$124,"In attesa",Assegnazioni!$M$5:$M$124,"&lt;&gt;Annullato"),""))</f>
        <v/>
      </c>
    </row>
    <row r="97" ht="24" customHeight="1">
      <c r="A97" s="10" t="n"/>
      <c r="B97" s="11" t="n"/>
      <c r="C97" s="10" t="n"/>
      <c r="D97" s="14" t="n"/>
      <c r="E97" s="32" t="n"/>
      <c r="F97" s="10" t="n"/>
      <c r="G97" s="11" t="n"/>
      <c r="H97" s="15">
        <f>IF($A97="","",IFERROR(COUNTIFS(Assegnazioni!$D$5:$D$124,$A97,Assegnazioni!$C$5:$C$124,"Sì",Assegnazioni!$M$5:$M$124,"&lt;&gt;Annullato")+COUNTIFS(Assegnazioni!$D$5:$D$124,$A97,Assegnazioni!$C$5:$C$124,"In attesa",Assegnazioni!$M$5:$M$124,"&lt;&gt;Annullato"),""))</f>
        <v/>
      </c>
    </row>
    <row r="98" ht="24" customHeight="1">
      <c r="A98" s="10" t="n"/>
      <c r="B98" s="11" t="n"/>
      <c r="C98" s="10" t="n"/>
      <c r="D98" s="14" t="n"/>
      <c r="E98" s="32" t="n"/>
      <c r="F98" s="10" t="n"/>
      <c r="G98" s="11" t="n"/>
      <c r="H98" s="18">
        <f>IF($A98="","",IFERROR(COUNTIFS(Assegnazioni!$D$5:$D$124,$A98,Assegnazioni!$C$5:$C$124,"Sì",Assegnazioni!$M$5:$M$124,"&lt;&gt;Annullato")+COUNTIFS(Assegnazioni!$D$5:$D$124,$A98,Assegnazioni!$C$5:$C$124,"In attesa",Assegnazioni!$M$5:$M$124,"&lt;&gt;Annullato"),""))</f>
        <v/>
      </c>
    </row>
    <row r="99" ht="24" customHeight="1">
      <c r="A99" s="10" t="n"/>
      <c r="B99" s="11" t="n"/>
      <c r="C99" s="10" t="n"/>
      <c r="D99" s="14" t="n"/>
      <c r="E99" s="32" t="n"/>
      <c r="F99" s="10" t="n"/>
      <c r="G99" s="11" t="n"/>
      <c r="H99" s="15">
        <f>IF($A99="","",IFERROR(COUNTIFS(Assegnazioni!$D$5:$D$124,$A99,Assegnazioni!$C$5:$C$124,"Sì",Assegnazioni!$M$5:$M$124,"&lt;&gt;Annullato")+COUNTIFS(Assegnazioni!$D$5:$D$124,$A99,Assegnazioni!$C$5:$C$124,"In attesa",Assegnazioni!$M$5:$M$124,"&lt;&gt;Annullato"),""))</f>
        <v/>
      </c>
    </row>
    <row r="100" ht="24" customHeight="1">
      <c r="A100" s="10" t="n"/>
      <c r="B100" s="11" t="n"/>
      <c r="C100" s="10" t="n"/>
      <c r="D100" s="14" t="n"/>
      <c r="E100" s="32" t="n"/>
      <c r="F100" s="10" t="n"/>
      <c r="G100" s="11" t="n"/>
      <c r="H100" s="18">
        <f>IF($A100="","",IFERROR(COUNTIFS(Assegnazioni!$D$5:$D$124,$A100,Assegnazioni!$C$5:$C$124,"Sì",Assegnazioni!$M$5:$M$124,"&lt;&gt;Annullato")+COUNTIFS(Assegnazioni!$D$5:$D$124,$A100,Assegnazioni!$C$5:$C$124,"In attesa",Assegnazioni!$M$5:$M$124,"&lt;&gt;Annullato"),""))</f>
        <v/>
      </c>
    </row>
    <row r="101" ht="24" customHeight="1">
      <c r="A101" s="10" t="n"/>
      <c r="B101" s="11" t="n"/>
      <c r="C101" s="10" t="n"/>
      <c r="D101" s="14" t="n"/>
      <c r="E101" s="32" t="n"/>
      <c r="F101" s="10" t="n"/>
      <c r="G101" s="11" t="n"/>
      <c r="H101" s="15">
        <f>IF($A101="","",IFERROR(COUNTIFS(Assegnazioni!$D$5:$D$124,$A101,Assegnazioni!$C$5:$C$124,"Sì",Assegnazioni!$M$5:$M$124,"&lt;&gt;Annullato")+COUNTIFS(Assegnazioni!$D$5:$D$124,$A101,Assegnazioni!$C$5:$C$124,"In attesa",Assegnazioni!$M$5:$M$124,"&lt;&gt;Annullato"),""))</f>
        <v/>
      </c>
    </row>
    <row r="102" ht="24" customHeight="1">
      <c r="A102" s="10" t="n"/>
      <c r="B102" s="11" t="n"/>
      <c r="C102" s="10" t="n"/>
      <c r="D102" s="14" t="n"/>
      <c r="E102" s="32" t="n"/>
      <c r="F102" s="10" t="n"/>
      <c r="G102" s="11" t="n"/>
      <c r="H102" s="18">
        <f>IF($A102="","",IFERROR(COUNTIFS(Assegnazioni!$D$5:$D$124,$A102,Assegnazioni!$C$5:$C$124,"Sì",Assegnazioni!$M$5:$M$124,"&lt;&gt;Annullato")+COUNTIFS(Assegnazioni!$D$5:$D$124,$A102,Assegnazioni!$C$5:$C$124,"In attesa",Assegnazioni!$M$5:$M$124,"&lt;&gt;Annullato"),""))</f>
        <v/>
      </c>
    </row>
    <row r="103" ht="24" customHeight="1">
      <c r="A103" s="10" t="n"/>
      <c r="B103" s="11" t="n"/>
      <c r="C103" s="10" t="n"/>
      <c r="D103" s="14" t="n"/>
      <c r="E103" s="32" t="n"/>
      <c r="F103" s="10" t="n"/>
      <c r="G103" s="11" t="n"/>
      <c r="H103" s="15">
        <f>IF($A103="","",IFERROR(COUNTIFS(Assegnazioni!$D$5:$D$124,$A103,Assegnazioni!$C$5:$C$124,"Sì",Assegnazioni!$M$5:$M$124,"&lt;&gt;Annullato")+COUNTIFS(Assegnazioni!$D$5:$D$124,$A103,Assegnazioni!$C$5:$C$124,"In attesa",Assegnazioni!$M$5:$M$124,"&lt;&gt;Annullato"),""))</f>
        <v/>
      </c>
    </row>
    <row r="104" ht="24" customHeight="1">
      <c r="A104" s="10" t="n"/>
      <c r="B104" s="11" t="n"/>
      <c r="C104" s="10" t="n"/>
      <c r="D104" s="14" t="n"/>
      <c r="E104" s="32" t="n"/>
      <c r="F104" s="10" t="n"/>
      <c r="G104" s="11" t="n"/>
      <c r="H104" s="18">
        <f>IF($A104="","",IFERROR(COUNTIFS(Assegnazioni!$D$5:$D$124,$A104,Assegnazioni!$C$5:$C$124,"Sì",Assegnazioni!$M$5:$M$124,"&lt;&gt;Annullato")+COUNTIFS(Assegnazioni!$D$5:$D$124,$A104,Assegnazioni!$C$5:$C$124,"In attesa",Assegnazioni!$M$5:$M$124,"&lt;&gt;Annullato"),""))</f>
        <v/>
      </c>
    </row>
  </sheetData>
  <autoFilter ref="A4:H104"/>
  <mergeCells count="1">
    <mergeCell ref="A1:H1"/>
  </mergeCells>
  <conditionalFormatting sqref="A5:A104">
    <cfRule type="expression" priority="1" dxfId="0">
      <formula>AND($A5&lt;&gt;"",COUNTIF($A$5:$A$104,$A5)&gt;1)</formula>
    </cfRule>
  </conditionalFormatting>
  <conditionalFormatting sqref="F5:F104">
    <cfRule type="expression" priority="2" dxfId="0">
      <formula>OR($F5="Da verificare",$F5="Non disponibile")</formula>
    </cfRule>
  </conditionalFormatting>
  <dataValidations count="4">
    <dataValidation sqref="C5:C104" showDropDown="0" showInputMessage="0" showErrorMessage="0" allowBlank="0" errorTitle="Tipologia non valida" error="Selezionare una tipologia presente nel foglio Parametri." type="list">
      <formula1>=INDIRECT("Parametri!$F$4:$F$7")</formula1>
    </dataValidation>
    <dataValidation sqref="D5:D104" showDropDown="0" showInputMessage="0" showErrorMessage="0" allowBlank="0" errorTitle="Capienza non valida" error="Inserire una capienza positiva entro il limite indicato nei Parametri." type="whole" operator="between">
      <formula1>1</formula1>
      <formula2>=INDIRECT("Parametri!$B$7")</formula2>
    </dataValidation>
    <dataValidation sqref="E5:E104" showDropDown="0" showInputMessage="0" showErrorMessage="0" allowBlank="0" errorTitle="Tariffa non valida" error="Inserire una tariffa non negativa entro il limite indicato nei Parametri." type="decimal" operator="between">
      <formula1>0</formula1>
      <formula2>=INDIRECT("Parametri!$B$8")</formula2>
    </dataValidation>
    <dataValidation sqref="F5:F104" showDropDown="0" showInputMessage="0" showErrorMessage="0" allowBlank="0" errorTitle="Stato non valido" error="Selezionare uno stato presente nel foglio Parametri." type="list">
      <formula1>=INDIRECT("Parametri!$G$4:$G$6")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56F62"/>
    <outlinePr summaryBelow="1" summaryRight="1"/>
    <pageSetUpPr/>
  </sheetPr>
  <dimension ref="A1:G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3" customWidth="1" min="3" max="3"/>
    <col width="18" customWidth="1" min="4" max="4"/>
    <col width="22" customWidth="1" min="5" max="5"/>
    <col width="20" customWidth="1" min="6" max="6"/>
    <col width="21" customWidth="1" min="7" max="7"/>
  </cols>
  <sheetData>
    <row r="1" ht="28" customHeight="1">
      <c r="A1" s="1" t="inlineStr">
        <is>
          <t>Parametri assegnazione camere</t>
        </is>
      </c>
      <c r="B1" s="28" t="n"/>
      <c r="C1" s="28" t="n"/>
      <c r="D1" s="28" t="n"/>
      <c r="E1" s="28" t="n"/>
      <c r="F1" s="28" t="n"/>
      <c r="G1" s="25" t="n"/>
    </row>
    <row r="2"/>
    <row r="3">
      <c r="A3" s="6" t="inlineStr">
        <is>
          <t>Data matrimonio indicativa</t>
        </is>
      </c>
      <c r="B3" s="29" t="n">
        <v>46558</v>
      </c>
      <c r="D3" s="3" t="inlineStr">
        <is>
          <t>Conferma</t>
        </is>
      </c>
      <c r="E3" s="3" t="inlineStr">
        <is>
          <t>Stato assegnazione</t>
        </is>
      </c>
      <c r="F3" s="3" t="inlineStr">
        <is>
          <t>Tipologia camera</t>
        </is>
      </c>
      <c r="G3" s="3" t="inlineStr">
        <is>
          <t>Stato camera</t>
        </is>
      </c>
    </row>
    <row r="4">
      <c r="A4" s="4" t="inlineStr">
        <is>
          <t>Prima data ammessa</t>
        </is>
      </c>
      <c r="B4" s="33">
        <f>IF(OR(B3="",B9=""),"",IFERROR(B3-B9,""))</f>
        <v/>
      </c>
      <c r="D4" s="22" t="inlineStr">
        <is>
          <t>Sì</t>
        </is>
      </c>
      <c r="E4" s="22" t="inlineStr">
        <is>
          <t>Bozza</t>
        </is>
      </c>
      <c r="F4" s="22" t="inlineStr">
        <is>
          <t>Singola</t>
        </is>
      </c>
      <c r="G4" s="22" t="inlineStr">
        <is>
          <t>Disponibile</t>
        </is>
      </c>
    </row>
    <row r="5">
      <c r="A5" s="6" t="inlineStr">
        <is>
          <t>Ultima data ammessa</t>
        </is>
      </c>
      <c r="B5" s="34">
        <f>IF(OR(B3="",B9=""),"",IFERROR(B3+B9,""))</f>
        <v/>
      </c>
      <c r="D5" s="22" t="inlineStr">
        <is>
          <t>No</t>
        </is>
      </c>
      <c r="E5" s="22" t="inlineStr">
        <is>
          <t>Da confermare</t>
        </is>
      </c>
      <c r="F5" s="22" t="inlineStr">
        <is>
          <t>Matrimoniale</t>
        </is>
      </c>
      <c r="G5" s="22" t="inlineStr">
        <is>
          <t>Da verificare</t>
        </is>
      </c>
    </row>
    <row r="6">
      <c r="A6" s="4" t="inlineStr">
        <is>
          <t>Massimo persone per assegnazione</t>
        </is>
      </c>
      <c r="B6" s="14" t="n">
        <v>10</v>
      </c>
      <c r="D6" s="22" t="inlineStr">
        <is>
          <t>In attesa</t>
        </is>
      </c>
      <c r="E6" s="22" t="inlineStr">
        <is>
          <t>Confermato</t>
        </is>
      </c>
      <c r="F6" s="22" t="inlineStr">
        <is>
          <t>Doppia</t>
        </is>
      </c>
      <c r="G6" s="22" t="inlineStr">
        <is>
          <t>Non disponibile</t>
        </is>
      </c>
    </row>
    <row r="7">
      <c r="A7" s="6" t="inlineStr">
        <is>
          <t>Capienza massima camera</t>
        </is>
      </c>
      <c r="B7" s="14" t="n">
        <v>10</v>
      </c>
      <c r="E7" s="22" t="inlineStr">
        <is>
          <t>Annullato</t>
        </is>
      </c>
      <c r="F7" s="22" t="inlineStr">
        <is>
          <t>Familiare</t>
        </is>
      </c>
    </row>
    <row r="8">
      <c r="A8" s="4" t="inlineStr">
        <is>
          <t>Tariffa massima indicativa/notte (€)</t>
        </is>
      </c>
      <c r="B8" s="32" t="n">
        <v>1000</v>
      </c>
    </row>
    <row r="9">
      <c r="A9" s="6" t="inlineStr">
        <is>
          <t>Finestra date prima/dopo (giorni)</t>
        </is>
      </c>
      <c r="B9" s="14" t="n">
        <v>30</v>
      </c>
    </row>
    <row r="10"/>
    <row r="11" ht="32" customHeight="1">
      <c r="A11" s="24" t="inlineStr">
        <is>
          <t>Date, capienze, tariffe e disponibilità sono ipotesi modificabili e richiedono verifica umana.</t>
        </is>
      </c>
    </row>
  </sheetData>
  <mergeCells count="1">
    <mergeCell ref="A1:G1"/>
  </mergeCells>
  <dataValidations count="4">
    <dataValidation sqref="B3" showDropDown="0" showInputMessage="0" showErrorMessage="0" allowBlank="0" errorTitle="Data non valida" error="Inserire una data compresa nei prossimi cinque anni." type="date" operator="between">
      <formula1>2026-09-12</formula1>
      <formula2>2031-09-11</formula2>
    </dataValidation>
    <dataValidation sqref="B6:B7" showDropDown="0" showInputMessage="0" showErrorMessage="0" allowBlank="0" errorTitle="Valore non valido" error="Inserire un numero intero compreso tra 1 e 100." type="whole" operator="between">
      <formula1>1</formula1>
      <formula2>100</formula2>
    </dataValidation>
    <dataValidation sqref="B8" showDropDown="0" showInputMessage="0" showErrorMessage="0" allowBlank="0" errorTitle="Importo non valido" error="Inserire un importo numerico non negativo." type="decimal" operator="between">
      <formula1>0</formula1>
      <formula2>100000</formula2>
    </dataValidation>
    <dataValidation sqref="B9" showDropDown="0" showInputMessage="0" showErrorMessage="0" allowBlank="0" errorTitle="Intervallo non valido" error="Inserire un numero di giorni compreso tra 1 e 365." type="whole" operator="between">
      <formula1>1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2026-09-12T00:26:46Z</dcterms:created>
  <dcterms:modified xmlns:dcterms="http://purl.org/dc/terms/" xmlns:xsi="http://www.w3.org/2001/XMLSchema-instance" xsi:type="dcterms:W3CDTF">2026-09-12T00:26:47+00:00Z</dcterms:modified>
</cp:coreProperties>
</file>