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Moviment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'Movimenti'!$A$4:$O$124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[$€-it-IT] #,##0.00;[Red]-[$€-it-IT] #,##0.00"/>
    <numFmt numFmtId="166" formatCode="mmm yyyy"/>
    <numFmt numFmtId="167" formatCode="0.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color rgb="0030272A"/>
      <sz val="10"/>
    </font>
    <font>
      <name val="Aptos"/>
      <b val="1"/>
      <color rgb="0030272A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0" borderId="0" pivotButton="0" quotePrefix="0" xfId="0"/>
    <xf numFmtId="164" fontId="3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top" wrapText="1"/>
    </xf>
    <xf numFmtId="2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left" vertical="center"/>
    </xf>
    <xf numFmtId="2" fontId="3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3" fillId="0" borderId="0" pivotButton="0" quotePrefix="0" xfId="0"/>
    <xf numFmtId="166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Entrate e uscite previste per mese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'Riepilogo'!E3</f>
            </strRef>
          </tx>
          <spPr>
            <a:solidFill xmlns:a="http://schemas.openxmlformats.org/drawingml/2006/main">
              <a:srgbClr val="356A52"/>
            </a:solidFill>
            <a:ln xmlns:a="http://schemas.openxmlformats.org/drawingml/2006/main">
              <a:solidFill>
                <a:srgbClr val="356A52"/>
              </a:solidFill>
              <a:prstDash val="solid"/>
            </a:ln>
          </spPr>
          <cat>
            <numRef>
              <f>'Riepilogo'!$D$4:$D$15</f>
            </numRef>
          </cat>
          <val>
            <numRef>
              <f>'Riepilogo'!$E$4:$E$15</f>
            </numRef>
          </val>
        </ser>
        <ser>
          <idx val="1"/>
          <order val="1"/>
          <tx>
            <strRef>
              <f>'Riepilogo'!F3</f>
            </strRef>
          </tx>
          <spPr>
            <a:solidFill xmlns:a="http://schemas.openxmlformats.org/drawingml/2006/main">
              <a:srgbClr val="B34E45"/>
            </a:solidFill>
            <a:ln xmlns:a="http://schemas.openxmlformats.org/drawingml/2006/main">
              <a:solidFill>
                <a:srgbClr val="B34E45"/>
              </a:solidFill>
              <a:prstDash val="solid"/>
            </a:ln>
          </spPr>
          <cat>
            <numRef>
              <f>'Riepilogo'!$D$4:$D$15</f>
            </numRef>
          </cat>
          <val>
            <numRef>
              <f>'Riepilogo'!$F$4:$F$15</f>
            </numRef>
          </val>
        </ser>
        <gapWidth val="7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Mese</a:t>
                </a:r>
              </a:p>
            </rich>
          </tx>
        </title>
        <numFmt formatCode="mmm yy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(€)</a:t>
                </a:r>
              </a:p>
            </rich>
          </tx>
        </title>
        <numFmt formatCode="[$€-it-IT] 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9" customWidth="1" min="2" max="2"/>
    <col width="3" customWidth="1" min="3" max="3"/>
    <col width="15" customWidth="1" min="4" max="4"/>
    <col width="19" customWidth="1" min="5" max="5"/>
    <col width="19" customWidth="1" min="6" max="6"/>
    <col width="20" customWidth="1" min="7" max="7"/>
    <col width="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Riepilogo del flusso di cassa del matrimonio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30" t="n"/>
    </row>
    <row r="2">
      <c r="A2" s="3" t="inlineStr">
        <is>
          <t>Data di calcolo</t>
        </is>
      </c>
      <c r="B2" s="31">
        <f>TODAY()</f>
        <v/>
      </c>
    </row>
    <row r="3">
      <c r="A3" s="5" t="inlineStr">
        <is>
          <t>Indicatore</t>
        </is>
      </c>
      <c r="B3" s="5" t="inlineStr">
        <is>
          <t>Valore</t>
        </is>
      </c>
      <c r="D3" s="5" t="inlineStr">
        <is>
          <t>Mese</t>
        </is>
      </c>
      <c r="E3" s="5" t="inlineStr">
        <is>
          <t>Entrate previste</t>
        </is>
      </c>
      <c r="F3" s="5" t="inlineStr">
        <is>
          <t>Uscite previste</t>
        </is>
      </c>
      <c r="G3" s="5" t="inlineStr">
        <is>
          <t>Saldo progressivo</t>
        </is>
      </c>
    </row>
    <row r="4">
      <c r="A4" s="6" t="inlineStr">
        <is>
          <t>Saldo iniziale del piano</t>
        </is>
      </c>
      <c r="B4" s="7">
        <f>IF(Parametri!$B$3="","",Parametri!$B$3)</f>
        <v/>
      </c>
      <c r="D4" s="32">
        <f>IF(Parametri!$B$5="","",IFERROR(DATE(YEAR(Parametri!$B$5),MONTH(Parametri!$B$5)+0,1),""))</f>
        <v/>
      </c>
      <c r="E4" s="7">
        <f>IF($D4="","",IFERROR(SUMIFS(Movimenti!$I$5:$I$124,Movimenti!$C$5:$C$124,"Entrata",Movimenti!$A$5:$A$124,"&gt;="&amp;$D4,Movimenti!$A$5:$A$124,"&lt;"&amp;DATE(YEAR($D4),MONTH($D4)+1,1)),0))</f>
        <v/>
      </c>
      <c r="F4" s="7">
        <f>IF($D4="","",IFERROR(SUMIFS(Movimenti!$I$5:$I$124,Movimenti!$C$5:$C$124,"Uscita",Movimenti!$A$5:$A$124,"&gt;="&amp;$D4,Movimenti!$A$5:$A$124,"&lt;"&amp;DATE(YEAR($D4),MONTH($D4)+1,1)),0))</f>
        <v/>
      </c>
      <c r="G4" s="7">
        <f>IF($D4="","",IFERROR(Parametri!$B$3+SUM($E$4:E4)-SUM($F$4:F4),""))</f>
        <v/>
      </c>
    </row>
    <row r="5">
      <c r="A5" s="9" t="inlineStr">
        <is>
          <t>Entrate previste</t>
        </is>
      </c>
      <c r="B5" s="10">
        <f>IF(COUNTIF(Movimenti!$E$5:$E$124,"&lt;&gt;")=0,"",SUMIF(Movimenti!$C$5:$C$124,"Entrata",Movimenti!$I$5:$I$124))</f>
        <v/>
      </c>
      <c r="D5" s="33">
        <f>IF(Parametri!$B$5="","",IFERROR(DATE(YEAR(Parametri!$B$5),MONTH(Parametri!$B$5)+1,1),""))</f>
        <v/>
      </c>
      <c r="E5" s="10">
        <f>IF($D5="","",IFERROR(SUMIFS(Movimenti!$I$5:$I$124,Movimenti!$C$5:$C$124,"Entrata",Movimenti!$A$5:$A$124,"&gt;="&amp;$D5,Movimenti!$A$5:$A$124,"&lt;"&amp;DATE(YEAR($D5),MONTH($D5)+1,1)),0))</f>
        <v/>
      </c>
      <c r="F5" s="10">
        <f>IF($D5="","",IFERROR(SUMIFS(Movimenti!$I$5:$I$124,Movimenti!$C$5:$C$124,"Uscita",Movimenti!$A$5:$A$124,"&gt;="&amp;$D5,Movimenti!$A$5:$A$124,"&lt;"&amp;DATE(YEAR($D5),MONTH($D5)+1,1)),0))</f>
        <v/>
      </c>
      <c r="G5" s="10">
        <f>IF($D5="","",IFERROR(Parametri!$B$3+SUM($E$4:E5)-SUM($F$4:F5),""))</f>
        <v/>
      </c>
    </row>
    <row r="6">
      <c r="A6" s="6" t="inlineStr">
        <is>
          <t>Uscite previste</t>
        </is>
      </c>
      <c r="B6" s="7">
        <f>IF(COUNTIF(Movimenti!$E$5:$E$124,"&lt;&gt;")=0,"",SUMIF(Movimenti!$C$5:$C$124,"Uscita",Movimenti!$I$5:$I$124))</f>
        <v/>
      </c>
      <c r="D6" s="32">
        <f>IF(Parametri!$B$5="","",IFERROR(DATE(YEAR(Parametri!$B$5),MONTH(Parametri!$B$5)+2,1),""))</f>
        <v/>
      </c>
      <c r="E6" s="7">
        <f>IF($D6="","",IFERROR(SUMIFS(Movimenti!$I$5:$I$124,Movimenti!$C$5:$C$124,"Entrata",Movimenti!$A$5:$A$124,"&gt;="&amp;$D6,Movimenti!$A$5:$A$124,"&lt;"&amp;DATE(YEAR($D6),MONTH($D6)+1,1)),0))</f>
        <v/>
      </c>
      <c r="F6" s="7">
        <f>IF($D6="","",IFERROR(SUMIFS(Movimenti!$I$5:$I$124,Movimenti!$C$5:$C$124,"Uscita",Movimenti!$A$5:$A$124,"&gt;="&amp;$D6,Movimenti!$A$5:$A$124,"&lt;"&amp;DATE(YEAR($D6),MONTH($D6)+1,1)),0))</f>
        <v/>
      </c>
      <c r="G6" s="7">
        <f>IF($D6="","",IFERROR(Parametri!$B$3+SUM($E$4:E6)-SUM($F$4:F6),""))</f>
        <v/>
      </c>
    </row>
    <row r="7">
      <c r="A7" s="9" t="inlineStr">
        <is>
          <t>Saldo finale previsto</t>
        </is>
      </c>
      <c r="B7" s="10">
        <f>IF(OR(B4="",B5="",B6=""),"",IFERROR(B4+B5-B6,""))</f>
        <v/>
      </c>
      <c r="D7" s="33">
        <f>IF(Parametri!$B$5="","",IFERROR(DATE(YEAR(Parametri!$B$5),MONTH(Parametri!$B$5)+3,1),""))</f>
        <v/>
      </c>
      <c r="E7" s="10">
        <f>IF($D7="","",IFERROR(SUMIFS(Movimenti!$I$5:$I$124,Movimenti!$C$5:$C$124,"Entrata",Movimenti!$A$5:$A$124,"&gt;="&amp;$D7,Movimenti!$A$5:$A$124,"&lt;"&amp;DATE(YEAR($D7),MONTH($D7)+1,1)),0))</f>
        <v/>
      </c>
      <c r="F7" s="10">
        <f>IF($D7="","",IFERROR(SUMIFS(Movimenti!$I$5:$I$124,Movimenti!$C$5:$C$124,"Uscita",Movimenti!$A$5:$A$124,"&gt;="&amp;$D7,Movimenti!$A$5:$A$124,"&lt;"&amp;DATE(YEAR($D7),MONTH($D7)+1,1)),0))</f>
        <v/>
      </c>
      <c r="G7" s="10">
        <f>IF($D7="","",IFERROR(Parametri!$B$3+SUM($E$4:E7)-SUM($F$4:F7),""))</f>
        <v/>
      </c>
    </row>
    <row r="8">
      <c r="A8" s="6" t="inlineStr">
        <is>
          <t>Entrate registrate</t>
        </is>
      </c>
      <c r="B8" s="7">
        <f>IF(COUNT(Movimenti!$J$5:$J$124)=0,"",SUMIF(Movimenti!$C$5:$C$124,"Entrata",Movimenti!$J$5:$J$124))</f>
        <v/>
      </c>
      <c r="D8" s="32">
        <f>IF(Parametri!$B$5="","",IFERROR(DATE(YEAR(Parametri!$B$5),MONTH(Parametri!$B$5)+4,1),""))</f>
        <v/>
      </c>
      <c r="E8" s="7">
        <f>IF($D8="","",IFERROR(SUMIFS(Movimenti!$I$5:$I$124,Movimenti!$C$5:$C$124,"Entrata",Movimenti!$A$5:$A$124,"&gt;="&amp;$D8,Movimenti!$A$5:$A$124,"&lt;"&amp;DATE(YEAR($D8),MONTH($D8)+1,1)),0))</f>
        <v/>
      </c>
      <c r="F8" s="7">
        <f>IF($D8="","",IFERROR(SUMIFS(Movimenti!$I$5:$I$124,Movimenti!$C$5:$C$124,"Uscita",Movimenti!$A$5:$A$124,"&gt;="&amp;$D8,Movimenti!$A$5:$A$124,"&lt;"&amp;DATE(YEAR($D8),MONTH($D8)+1,1)),0))</f>
        <v/>
      </c>
      <c r="G8" s="7">
        <f>IF($D8="","",IFERROR(Parametri!$B$3+SUM($E$4:E8)-SUM($F$4:F8),""))</f>
        <v/>
      </c>
    </row>
    <row r="9">
      <c r="A9" s="9" t="inlineStr">
        <is>
          <t>Uscite registrate</t>
        </is>
      </c>
      <c r="B9" s="10">
        <f>IF(COUNT(Movimenti!$J$5:$J$124)=0,"",SUMIF(Movimenti!$C$5:$C$124,"Uscita",Movimenti!$J$5:$J$124))</f>
        <v/>
      </c>
      <c r="D9" s="33">
        <f>IF(Parametri!$B$5="","",IFERROR(DATE(YEAR(Parametri!$B$5),MONTH(Parametri!$B$5)+5,1),""))</f>
        <v/>
      </c>
      <c r="E9" s="10">
        <f>IF($D9="","",IFERROR(SUMIFS(Movimenti!$I$5:$I$124,Movimenti!$C$5:$C$124,"Entrata",Movimenti!$A$5:$A$124,"&gt;="&amp;$D9,Movimenti!$A$5:$A$124,"&lt;"&amp;DATE(YEAR($D9),MONTH($D9)+1,1)),0))</f>
        <v/>
      </c>
      <c r="F9" s="10">
        <f>IF($D9="","",IFERROR(SUMIFS(Movimenti!$I$5:$I$124,Movimenti!$C$5:$C$124,"Uscita",Movimenti!$A$5:$A$124,"&gt;="&amp;$D9,Movimenti!$A$5:$A$124,"&lt;"&amp;DATE(YEAR($D9),MONTH($D9)+1,1)),0))</f>
        <v/>
      </c>
      <c r="G9" s="10">
        <f>IF($D9="","",IFERROR(Parametri!$B$3+SUM($E$4:E9)-SUM($F$4:F9),""))</f>
        <v/>
      </c>
    </row>
    <row r="10">
      <c r="A10" s="6" t="inlineStr">
        <is>
          <t>Disponibilità registrata</t>
        </is>
      </c>
      <c r="B10" s="7">
        <f>IF(OR(B4="",B8="",B9=""),"",IFERROR(B4+B8-B9,""))</f>
        <v/>
      </c>
      <c r="D10" s="32">
        <f>IF(Parametri!$B$5="","",IFERROR(DATE(YEAR(Parametri!$B$5),MONTH(Parametri!$B$5)+6,1),""))</f>
        <v/>
      </c>
      <c r="E10" s="7">
        <f>IF($D10="","",IFERROR(SUMIFS(Movimenti!$I$5:$I$124,Movimenti!$C$5:$C$124,"Entrata",Movimenti!$A$5:$A$124,"&gt;="&amp;$D10,Movimenti!$A$5:$A$124,"&lt;"&amp;DATE(YEAR($D10),MONTH($D10)+1,1)),0))</f>
        <v/>
      </c>
      <c r="F10" s="7">
        <f>IF($D10="","",IFERROR(SUMIFS(Movimenti!$I$5:$I$124,Movimenti!$C$5:$C$124,"Uscita",Movimenti!$A$5:$A$124,"&gt;="&amp;$D10,Movimenti!$A$5:$A$124,"&lt;"&amp;DATE(YEAR($D10),MONTH($D10)+1,1)),0))</f>
        <v/>
      </c>
      <c r="G10" s="7">
        <f>IF($D10="","",IFERROR(Parametri!$B$3+SUM($E$4:E10)-SUM($F$4:F10),""))</f>
        <v/>
      </c>
    </row>
    <row r="11">
      <c r="A11" s="9" t="inlineStr">
        <is>
          <t>Uscite previste non chiuse</t>
        </is>
      </c>
      <c r="B11" s="10">
        <f>IF(COUNTIF(Movimenti!$E$5:$E$124,"&lt;&gt;")=0,"",SUMIFS(Movimenti!$I$5:$I$124,Movimenti!$C$5:$C$124,"Uscita",Movimenti!$M$5:$M$124,"&lt;&gt;Pagato",Movimenti!$M$5:$M$124,"&lt;&gt;Annullato"))</f>
        <v/>
      </c>
      <c r="D11" s="33">
        <f>IF(Parametri!$B$5="","",IFERROR(DATE(YEAR(Parametri!$B$5),MONTH(Parametri!$B$5)+7,1),""))</f>
        <v/>
      </c>
      <c r="E11" s="10">
        <f>IF($D11="","",IFERROR(SUMIFS(Movimenti!$I$5:$I$124,Movimenti!$C$5:$C$124,"Entrata",Movimenti!$A$5:$A$124,"&gt;="&amp;$D11,Movimenti!$A$5:$A$124,"&lt;"&amp;DATE(YEAR($D11),MONTH($D11)+1,1)),0))</f>
        <v/>
      </c>
      <c r="F11" s="10">
        <f>IF($D11="","",IFERROR(SUMIFS(Movimenti!$I$5:$I$124,Movimenti!$C$5:$C$124,"Uscita",Movimenti!$A$5:$A$124,"&gt;="&amp;$D11,Movimenti!$A$5:$A$124,"&lt;"&amp;DATE(YEAR($D11),MONTH($D11)+1,1)),0))</f>
        <v/>
      </c>
      <c r="G11" s="10">
        <f>IF($D11="","",IFERROR(Parametri!$B$3+SUM($E$4:E11)-SUM($F$4:F11),""))</f>
        <v/>
      </c>
    </row>
    <row r="12">
      <c r="A12" s="6" t="inlineStr">
        <is>
          <t>Movimenti scaduti da verificare</t>
        </is>
      </c>
      <c r="B12" s="12">
        <f>IF(COUNTIF(Movimenti!$E$5:$E$124,"&lt;&gt;")=0,"",COUNTIFS(Movimenti!$A$5:$A$124,"&lt;"&amp;TODAY(),Movimenti!$C$5:$C$124,"Uscita",Movimenti!$M$5:$M$124,"&lt;&gt;Pagato",Movimenti!$M$5:$M$124,"&lt;&gt;Annullato",Movimenti!$E$5:$E$124,"&lt;&gt;"))</f>
        <v/>
      </c>
      <c r="D12" s="32">
        <f>IF(Parametri!$B$5="","",IFERROR(DATE(YEAR(Parametri!$B$5),MONTH(Parametri!$B$5)+8,1),""))</f>
        <v/>
      </c>
      <c r="E12" s="7">
        <f>IF($D12="","",IFERROR(SUMIFS(Movimenti!$I$5:$I$124,Movimenti!$C$5:$C$124,"Entrata",Movimenti!$A$5:$A$124,"&gt;="&amp;$D12,Movimenti!$A$5:$A$124,"&lt;"&amp;DATE(YEAR($D12),MONTH($D12)+1,1)),0))</f>
        <v/>
      </c>
      <c r="F12" s="7">
        <f>IF($D12="","",IFERROR(SUMIFS(Movimenti!$I$5:$I$124,Movimenti!$C$5:$C$124,"Uscita",Movimenti!$A$5:$A$124,"&gt;="&amp;$D12,Movimenti!$A$5:$A$124,"&lt;"&amp;DATE(YEAR($D12),MONTH($D12)+1,1)),0))</f>
        <v/>
      </c>
      <c r="G12" s="7">
        <f>IF($D12="","",IFERROR(Parametri!$B$3+SUM($E$4:E12)-SUM($F$4:F12),""))</f>
        <v/>
      </c>
    </row>
    <row r="13">
      <c r="A13" s="9" t="inlineStr">
        <is>
          <t>Giorni al matrimonio</t>
        </is>
      </c>
      <c r="B13" s="13">
        <f>IF(Parametri!$B$4="","",IFERROR(Parametri!$B$4-TODAY(),""))</f>
        <v/>
      </c>
      <c r="D13" s="33">
        <f>IF(Parametri!$B$5="","",IFERROR(DATE(YEAR(Parametri!$B$5),MONTH(Parametri!$B$5)+9,1),""))</f>
        <v/>
      </c>
      <c r="E13" s="10">
        <f>IF($D13="","",IFERROR(SUMIFS(Movimenti!$I$5:$I$124,Movimenti!$C$5:$C$124,"Entrata",Movimenti!$A$5:$A$124,"&gt;="&amp;$D13,Movimenti!$A$5:$A$124,"&lt;"&amp;DATE(YEAR($D13),MONTH($D13)+1,1)),0))</f>
        <v/>
      </c>
      <c r="F13" s="10">
        <f>IF($D13="","",IFERROR(SUMIFS(Movimenti!$I$5:$I$124,Movimenti!$C$5:$C$124,"Uscita",Movimenti!$A$5:$A$124,"&gt;="&amp;$D13,Movimenti!$A$5:$A$124,"&lt;"&amp;DATE(YEAR($D13),MONTH($D13)+1,1)),0))</f>
        <v/>
      </c>
      <c r="G13" s="10">
        <f>IF($D13="","",IFERROR(Parametri!$B$3+SUM($E$4:E13)-SUM($F$4:F13),""))</f>
        <v/>
      </c>
    </row>
    <row r="14">
      <c r="A14" s="6" t="inlineStr">
        <is>
          <t>Copertura delle uscite previste</t>
        </is>
      </c>
      <c r="B14" s="34">
        <f>IF(OR(B5="",B6="",B6=0),"",IFERROR((B4+B5)/B6,""))</f>
        <v/>
      </c>
      <c r="D14" s="32">
        <f>IF(Parametri!$B$5="","",IFERROR(DATE(YEAR(Parametri!$B$5),MONTH(Parametri!$B$5)+10,1),""))</f>
        <v/>
      </c>
      <c r="E14" s="7">
        <f>IF($D14="","",IFERROR(SUMIFS(Movimenti!$I$5:$I$124,Movimenti!$C$5:$C$124,"Entrata",Movimenti!$A$5:$A$124,"&gt;="&amp;$D14,Movimenti!$A$5:$A$124,"&lt;"&amp;DATE(YEAR($D14),MONTH($D14)+1,1)),0))</f>
        <v/>
      </c>
      <c r="F14" s="7">
        <f>IF($D14="","",IFERROR(SUMIFS(Movimenti!$I$5:$I$124,Movimenti!$C$5:$C$124,"Uscita",Movimenti!$A$5:$A$124,"&gt;="&amp;$D14,Movimenti!$A$5:$A$124,"&lt;"&amp;DATE(YEAR($D14),MONTH($D14)+1,1)),0))</f>
        <v/>
      </c>
      <c r="G14" s="7">
        <f>IF($D14="","",IFERROR(Parametri!$B$3+SUM($E$4:E14)-SUM($F$4:F14),""))</f>
        <v/>
      </c>
    </row>
    <row r="15">
      <c r="A15" s="9" t="inlineStr">
        <is>
          <t>Scostamento sui movimenti chiusi</t>
        </is>
      </c>
      <c r="B15" s="10">
        <f>IF(COUNT(Movimenti!$N$5:$N$124)=0,"",SUM(Movimenti!$N$5:$N$124))</f>
        <v/>
      </c>
      <c r="D15" s="33">
        <f>IF(Parametri!$B$5="","",IFERROR(DATE(YEAR(Parametri!$B$5),MONTH(Parametri!$B$5)+11,1),""))</f>
        <v/>
      </c>
      <c r="E15" s="10">
        <f>IF($D15="","",IFERROR(SUMIFS(Movimenti!$I$5:$I$124,Movimenti!$C$5:$C$124,"Entrata",Movimenti!$A$5:$A$124,"&gt;="&amp;$D15,Movimenti!$A$5:$A$124,"&lt;"&amp;DATE(YEAR($D15),MONTH($D15)+1,1)),0))</f>
        <v/>
      </c>
      <c r="F15" s="10">
        <f>IF($D15="","",IFERROR(SUMIFS(Movimenti!$I$5:$I$124,Movimenti!$C$5:$C$124,"Uscita",Movimenti!$A$5:$A$124,"&gt;="&amp;$D15,Movimenti!$A$5:$A$124,"&lt;"&amp;DATE(YEAR($D15),MONTH($D15)+1,1)),0))</f>
        <v/>
      </c>
      <c r="G15" s="10">
        <f>IF($D15="","",IFERROR(Parametri!$B$3+SUM($E$4:E15)-SUM($F$4:F15),""))</f>
        <v/>
      </c>
    </row>
    <row r="16">
      <c r="A16" s="6" t="inlineStr">
        <is>
          <t>Movimenti inseriti</t>
        </is>
      </c>
      <c r="B16" s="12">
        <f>COUNTIF(Movimenti!$E$5:$E$124,"&lt;&gt;")</f>
        <v/>
      </c>
    </row>
  </sheetData>
  <mergeCells count="1">
    <mergeCell ref="A1:N1"/>
  </mergeCells>
  <conditionalFormatting sqref="B7">
    <cfRule type="expression" priority="1" dxfId="0">
      <formula>AND(B7&lt;&gt;"",B7&lt;0)</formula>
    </cfRule>
  </conditionalFormatting>
  <conditionalFormatting sqref="B10">
    <cfRule type="expression" priority="2" dxfId="0">
      <formula>AND(B10&lt;&gt;"",B10&lt;0)</formula>
    </cfRule>
  </conditionalFormatting>
  <conditionalFormatting sqref="B14">
    <cfRule type="expression" priority="3" dxfId="0">
      <formula>AND(B14&lt;&gt;"",B14&lt;1)</formula>
    </cfRule>
    <cfRule type="expression" priority="4" dxfId="1">
      <formula>AND(B14&lt;&gt;"",B14&gt;=1)</formula>
    </cfRule>
  </conditionalFormatting>
  <conditionalFormatting sqref="G4:G15">
    <cfRule type="expression" priority="5" dxfId="0">
      <formula>AND($G4&lt;&gt;"",$G4&lt;INDIRECT("Parametri!$B$10"))</formula>
    </cfRule>
    <cfRule type="expression" priority="6" dxfId="1">
      <formula>AND($G4&lt;&gt;"",$G4&gt;=INDIRECT("Parametri!$B$10"))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23" customWidth="1" min="4" max="4"/>
    <col width="31" customWidth="1" min="5" max="5"/>
    <col width="11" customWidth="1" min="6" max="6"/>
    <col width="12" customWidth="1" min="7" max="7"/>
    <col width="17" customWidth="1" min="8" max="8"/>
    <col width="17" customWidth="1" min="9" max="9"/>
    <col width="17" customWidth="1" min="10" max="10"/>
    <col width="29" customWidth="1" min="11" max="11"/>
    <col width="24" customWidth="1" min="12" max="12"/>
    <col width="16" customWidth="1" min="13" max="13"/>
    <col width="17" customWidth="1" min="14" max="14"/>
    <col width="13" customWidth="1" min="15" max="15"/>
  </cols>
  <sheetData>
    <row r="1" ht="28" customHeight="1">
      <c r="A1" s="1" t="inlineStr">
        <is>
          <t>Registro del flusso di cassa del matrimonio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30" t="n"/>
    </row>
    <row r="2" ht="24" customHeight="1">
      <c r="A2" s="15" t="inlineStr">
        <is>
          <t>Inserire una riga per ogni entrata o uscita. Le righe scadute e incomplete richiedono una verifica manuale.</t>
        </is>
      </c>
    </row>
    <row r="3"/>
    <row r="4" ht="32" customHeight="1">
      <c r="A4" s="16" t="inlineStr">
        <is>
          <t>Data prevista</t>
        </is>
      </c>
      <c r="B4" s="16" t="inlineStr">
        <is>
          <t>Data effettiva</t>
        </is>
      </c>
      <c r="C4" s="16" t="inlineStr">
        <is>
          <t>Tipo</t>
        </is>
      </c>
      <c r="D4" s="16" t="inlineStr">
        <is>
          <t>Categoria</t>
        </is>
      </c>
      <c r="E4" s="16" t="inlineStr">
        <is>
          <t>Attività o causale</t>
        </is>
      </c>
      <c r="F4" s="16" t="inlineStr">
        <is>
          <t>Quantità</t>
        </is>
      </c>
      <c r="G4" s="16" t="inlineStr">
        <is>
          <t>Unità</t>
        </is>
      </c>
      <c r="H4" s="16" t="inlineStr">
        <is>
          <t>Importo unitario</t>
        </is>
      </c>
      <c r="I4" s="16" t="inlineStr">
        <is>
          <t>Importo previsto</t>
        </is>
      </c>
      <c r="J4" s="16" t="inlineStr">
        <is>
          <t>Importo effettivo</t>
        </is>
      </c>
      <c r="K4" s="16" t="inlineStr">
        <is>
          <t>Fornitore o origine</t>
        </is>
      </c>
      <c r="L4" s="16" t="inlineStr">
        <is>
          <t>Responsabile</t>
        </is>
      </c>
      <c r="M4" s="16" t="inlineStr">
        <is>
          <t>Stato</t>
        </is>
      </c>
      <c r="N4" s="16" t="inlineStr">
        <is>
          <t>Scostamento</t>
        </is>
      </c>
      <c r="O4" s="16" t="inlineStr">
        <is>
          <t>Mese</t>
        </is>
      </c>
    </row>
    <row r="5">
      <c r="A5" s="35" t="n">
        <v>46256</v>
      </c>
      <c r="B5" s="35" t="n">
        <v>46257</v>
      </c>
      <c r="C5" s="18" t="inlineStr">
        <is>
          <t>Entrata</t>
        </is>
      </c>
      <c r="D5" s="19" t="inlineStr">
        <is>
          <t>Regali e contributi</t>
        </is>
      </c>
      <c r="E5" s="20" t="inlineStr">
        <is>
          <t>Contributo iniziale simulato</t>
        </is>
      </c>
      <c r="F5" s="21" t="n">
        <v>1</v>
      </c>
      <c r="G5" s="18" t="inlineStr">
        <is>
          <t>voce</t>
        </is>
      </c>
      <c r="H5" s="22" t="n">
        <v>3000</v>
      </c>
      <c r="I5" s="10">
        <f>IF(OR($A5="",$C5="",$F5="",$H5=""),"",IFERROR($F5*$H5,""))</f>
        <v/>
      </c>
      <c r="J5" s="22" t="n">
        <v>3000</v>
      </c>
      <c r="K5" s="20" t="inlineStr">
        <is>
          <t>Soggetto fittizio Alfa</t>
        </is>
      </c>
      <c r="L5" s="20" t="inlineStr">
        <is>
          <t>Coppia</t>
        </is>
      </c>
      <c r="M5" s="18" t="inlineStr">
        <is>
          <t>Incassato</t>
        </is>
      </c>
      <c r="N5" s="10">
        <f>IF(OR($C5="",$I5="",$J5="",$M5=""),"",IF(OR($M5="Pagato",$M5="Incassato"),IFERROR(IF($C5="Entrata",$J5-$I5,$I5-$J5),""),""))</f>
        <v/>
      </c>
      <c r="O5" s="36">
        <f>IF($A5="","",IFERROR(DATE(YEAR($A5),MONTH($A5),1),""))</f>
        <v/>
      </c>
    </row>
    <row r="6">
      <c r="A6" s="35" t="n">
        <v>46261</v>
      </c>
      <c r="B6" s="35" t="n">
        <v>46262</v>
      </c>
      <c r="C6" s="18" t="inlineStr">
        <is>
          <t>Uscita</t>
        </is>
      </c>
      <c r="D6" s="19" t="inlineStr">
        <is>
          <t>Location</t>
        </is>
      </c>
      <c r="E6" s="20" t="inlineStr">
        <is>
          <t>Acconto spazio dimostrativo</t>
        </is>
      </c>
      <c r="F6" s="21" t="n">
        <v>1</v>
      </c>
      <c r="G6" s="18" t="inlineStr">
        <is>
          <t>voce</t>
        </is>
      </c>
      <c r="H6" s="22" t="n">
        <v>1800</v>
      </c>
      <c r="I6" s="7">
        <f>IF(OR($A6="",$C6="",$F6="",$H6=""),"",IFERROR($F6*$H6,""))</f>
        <v/>
      </c>
      <c r="J6" s="22" t="n">
        <v>1800</v>
      </c>
      <c r="K6" s="20" t="inlineStr">
        <is>
          <t>Impresa fittizia Aurora</t>
        </is>
      </c>
      <c r="L6" s="20" t="inlineStr">
        <is>
          <t>Coppia</t>
        </is>
      </c>
      <c r="M6" s="18" t="inlineStr">
        <is>
          <t>Pagato</t>
        </is>
      </c>
      <c r="N6" s="7">
        <f>IF(OR($C6="",$I6="",$J6="",$M6=""),"",IF(OR($M6="Pagato",$M6="Incassato"),IFERROR(IF($C6="Entrata",$J6-$I6,$I6-$J6),""),""))</f>
        <v/>
      </c>
      <c r="O6" s="37">
        <f>IF($A6="","",IFERROR(DATE(YEAR($A6),MONTH($A6),1),""))</f>
        <v/>
      </c>
    </row>
    <row r="7">
      <c r="A7" s="35" t="n">
        <v>46266</v>
      </c>
      <c r="B7" s="35" t="n"/>
      <c r="C7" s="18" t="inlineStr">
        <is>
          <t>Uscita</t>
        </is>
      </c>
      <c r="D7" s="19" t="inlineStr">
        <is>
          <t>Cartoleria</t>
        </is>
      </c>
      <c r="E7" s="20" t="inlineStr">
        <is>
          <t>Partecipazioni di prova</t>
        </is>
      </c>
      <c r="F7" s="21" t="n">
        <v>80</v>
      </c>
      <c r="G7" s="18" t="inlineStr">
        <is>
          <t>pezzi</t>
        </is>
      </c>
      <c r="H7" s="22" t="n">
        <v>3.5</v>
      </c>
      <c r="I7" s="10">
        <f>IF(OR($A7="",$C7="",$F7="",$H7=""),"",IFERROR($F7*$H7,""))</f>
        <v/>
      </c>
      <c r="J7" s="22" t="n"/>
      <c r="K7" s="20" t="inlineStr">
        <is>
          <t>Laboratorio fittizio CartaLuce</t>
        </is>
      </c>
      <c r="L7" s="20" t="inlineStr">
        <is>
          <t>Referente fittizio Alfa</t>
        </is>
      </c>
      <c r="M7" s="18" t="inlineStr">
        <is>
          <t>Da verificare</t>
        </is>
      </c>
      <c r="N7" s="10">
        <f>IF(OR($C7="",$I7="",$J7="",$M7=""),"",IF(OR($M7="Pagato",$M7="Incassato"),IFERROR(IF($C7="Entrata",$J7-$I7,$I7-$J7),""),""))</f>
        <v/>
      </c>
      <c r="O7" s="36">
        <f>IF($A7="","",IFERROR(DATE(YEAR($A7),MONTH($A7),1),""))</f>
        <v/>
      </c>
    </row>
    <row r="8">
      <c r="A8" s="35" t="n">
        <v>46296</v>
      </c>
      <c r="B8" s="35" t="n"/>
      <c r="C8" s="18" t="inlineStr">
        <is>
          <t>Entrata</t>
        </is>
      </c>
      <c r="D8" s="19" t="inlineStr">
        <is>
          <t>Regali e contributi</t>
        </is>
      </c>
      <c r="E8" s="20" t="inlineStr">
        <is>
          <t>Contributo futuro simulato</t>
        </is>
      </c>
      <c r="F8" s="21" t="n">
        <v>1</v>
      </c>
      <c r="G8" s="18" t="inlineStr">
        <is>
          <t>voce</t>
        </is>
      </c>
      <c r="H8" s="22" t="n">
        <v>1500</v>
      </c>
      <c r="I8" s="7">
        <f>IF(OR($A8="",$C8="",$F8="",$H8=""),"",IFERROR($F8*$H8,""))</f>
        <v/>
      </c>
      <c r="J8" s="22" t="n"/>
      <c r="K8" s="20" t="inlineStr">
        <is>
          <t>Soggetto fittizio Beta</t>
        </is>
      </c>
      <c r="L8" s="20" t="inlineStr">
        <is>
          <t>Coppia</t>
        </is>
      </c>
      <c r="M8" s="18" t="inlineStr">
        <is>
          <t>Previsto</t>
        </is>
      </c>
      <c r="N8" s="7">
        <f>IF(OR($C8="",$I8="",$J8="",$M8=""),"",IF(OR($M8="Pagato",$M8="Incassato"),IFERROR(IF($C8="Entrata",$J8-$I8,$I8-$J8),""),""))</f>
        <v/>
      </c>
      <c r="O8" s="37">
        <f>IF($A8="","",IFERROR(DATE(YEAR($A8),MONTH($A8),1),""))</f>
        <v/>
      </c>
    </row>
    <row r="9">
      <c r="A9" s="35" t="n">
        <v>46321</v>
      </c>
      <c r="B9" s="35" t="n"/>
      <c r="C9" s="18" t="inlineStr">
        <is>
          <t>Uscita</t>
        </is>
      </c>
      <c r="D9" s="19" t="inlineStr">
        <is>
          <t>Foto e video</t>
        </is>
      </c>
      <c r="E9" s="20" t="inlineStr">
        <is>
          <t>Servizio foto dimostrativo</t>
        </is>
      </c>
      <c r="F9" s="21" t="n">
        <v>1</v>
      </c>
      <c r="G9" s="18" t="inlineStr">
        <is>
          <t>voce</t>
        </is>
      </c>
      <c r="H9" s="22" t="n">
        <v>1200</v>
      </c>
      <c r="I9" s="10">
        <f>IF(OR($A9="",$C9="",$F9="",$H9=""),"",IFERROR($F9*$H9,""))</f>
        <v/>
      </c>
      <c r="J9" s="22" t="n"/>
      <c r="K9" s="20" t="inlineStr">
        <is>
          <t>Studio fittizio Obiettivo</t>
        </is>
      </c>
      <c r="L9" s="20" t="inlineStr">
        <is>
          <t>Referente fittizio Beta</t>
        </is>
      </c>
      <c r="M9" s="18" t="inlineStr">
        <is>
          <t>Confermato</t>
        </is>
      </c>
      <c r="N9" s="10">
        <f>IF(OR($C9="",$I9="",$J9="",$M9=""),"",IF(OR($M9="Pagato",$M9="Incassato"),IFERROR(IF($C9="Entrata",$J9-$I9,$I9-$J9),""),""))</f>
        <v/>
      </c>
      <c r="O9" s="36">
        <f>IF($A9="","",IFERROR(DATE(YEAR($A9),MONTH($A9),1),""))</f>
        <v/>
      </c>
    </row>
    <row r="10">
      <c r="A10" s="35" t="n">
        <v>46356</v>
      </c>
      <c r="B10" s="35" t="n"/>
      <c r="C10" s="18" t="inlineStr">
        <is>
          <t>Uscita</t>
        </is>
      </c>
      <c r="D10" s="19" t="inlineStr">
        <is>
          <t>Ristorazione</t>
        </is>
      </c>
      <c r="E10" s="20" t="inlineStr">
        <is>
          <t>Acconto banchetto simulato</t>
        </is>
      </c>
      <c r="F10" s="21" t="n">
        <v>80</v>
      </c>
      <c r="G10" s="18" t="inlineStr">
        <is>
          <t>persone</t>
        </is>
      </c>
      <c r="H10" s="22" t="n">
        <v>20</v>
      </c>
      <c r="I10" s="7">
        <f>IF(OR($A10="",$C10="",$F10="",$H10=""),"",IFERROR($F10*$H10,""))</f>
        <v/>
      </c>
      <c r="J10" s="22" t="n"/>
      <c r="K10" s="20" t="inlineStr">
        <is>
          <t>Cucina fittizia Girasole</t>
        </is>
      </c>
      <c r="L10" s="20" t="inlineStr">
        <is>
          <t>Coppia</t>
        </is>
      </c>
      <c r="M10" s="18" t="inlineStr">
        <is>
          <t>Confermato</t>
        </is>
      </c>
      <c r="N10" s="7">
        <f>IF(OR($C10="",$I10="",$J10="",$M10=""),"",IF(OR($M10="Pagato",$M10="Incassato"),IFERROR(IF($C10="Entrata",$J10-$I10,$I10-$J10),""),""))</f>
        <v/>
      </c>
      <c r="O10" s="37">
        <f>IF($A10="","",IFERROR(DATE(YEAR($A10),MONTH($A10),1),""))</f>
        <v/>
      </c>
    </row>
    <row r="11">
      <c r="A11" s="35" t="n">
        <v>46391</v>
      </c>
      <c r="B11" s="35" t="n"/>
      <c r="C11" s="18" t="inlineStr">
        <is>
          <t>Uscita</t>
        </is>
      </c>
      <c r="D11" s="19" t="inlineStr">
        <is>
          <t>Abbigliamento</t>
        </is>
      </c>
      <c r="E11" s="20" t="inlineStr">
        <is>
          <t>Abiti campione per il piano</t>
        </is>
      </c>
      <c r="F11" s="21" t="n">
        <v>2</v>
      </c>
      <c r="G11" s="18" t="inlineStr">
        <is>
          <t>pezzi</t>
        </is>
      </c>
      <c r="H11" s="22" t="n">
        <v>650</v>
      </c>
      <c r="I11" s="10">
        <f>IF(OR($A11="",$C11="",$F11="",$H11=""),"",IFERROR($F11*$H11,""))</f>
        <v/>
      </c>
      <c r="J11" s="22" t="n"/>
      <c r="K11" s="20" t="inlineStr">
        <is>
          <t>Atelier fittizio Nuvola</t>
        </is>
      </c>
      <c r="L11" s="20" t="inlineStr">
        <is>
          <t>Referente fittizio Alfa</t>
        </is>
      </c>
      <c r="M11" s="18" t="inlineStr">
        <is>
          <t>Previsto</t>
        </is>
      </c>
      <c r="N11" s="10">
        <f>IF(OR($C11="",$I11="",$J11="",$M11=""),"",IF(OR($M11="Pagato",$M11="Incassato"),IFERROR(IF($C11="Entrata",$J11-$I11,$I11-$J11),""),""))</f>
        <v/>
      </c>
      <c r="O11" s="36">
        <f>IF($A11="","",IFERROR(DATE(YEAR($A11),MONTH($A11),1),""))</f>
        <v/>
      </c>
    </row>
    <row r="12">
      <c r="A12" s="35" t="n">
        <v>46431</v>
      </c>
      <c r="B12" s="35" t="n"/>
      <c r="C12" s="18" t="inlineStr">
        <is>
          <t>Uscita</t>
        </is>
      </c>
      <c r="D12" s="19" t="inlineStr">
        <is>
          <t>Fiori e allestimenti</t>
        </is>
      </c>
      <c r="E12" s="20" t="inlineStr">
        <is>
          <t>Allestimento floreale di prova</t>
        </is>
      </c>
      <c r="F12" s="21" t="n">
        <v>1</v>
      </c>
      <c r="G12" s="18" t="inlineStr">
        <is>
          <t>voce</t>
        </is>
      </c>
      <c r="H12" s="22" t="n">
        <v>900</v>
      </c>
      <c r="I12" s="7">
        <f>IF(OR($A12="",$C12="",$F12="",$H12=""),"",IFERROR($F12*$H12,""))</f>
        <v/>
      </c>
      <c r="J12" s="22" t="n"/>
      <c r="K12" s="20" t="inlineStr">
        <is>
          <t>Bottega fittizia Petalo</t>
        </is>
      </c>
      <c r="L12" s="20" t="inlineStr">
        <is>
          <t>Referente fittizio Beta</t>
        </is>
      </c>
      <c r="M12" s="18" t="inlineStr">
        <is>
          <t>Previsto</t>
        </is>
      </c>
      <c r="N12" s="7">
        <f>IF(OR($C12="",$I12="",$J12="",$M12=""),"",IF(OR($M12="Pagato",$M12="Incassato"),IFERROR(IF($C12="Entrata",$J12-$I12,$I12-$J12),""),""))</f>
        <v/>
      </c>
      <c r="O12" s="37">
        <f>IF($A12="","",IFERROR(DATE(YEAR($A12),MONTH($A12),1),""))</f>
        <v/>
      </c>
    </row>
    <row r="13">
      <c r="A13" s="35" t="n">
        <v>46481</v>
      </c>
      <c r="B13" s="35" t="n"/>
      <c r="C13" s="18" t="inlineStr">
        <is>
          <t>Uscita</t>
        </is>
      </c>
      <c r="D13" s="19" t="inlineStr">
        <is>
          <t>Musica</t>
        </is>
      </c>
      <c r="E13" s="20" t="inlineStr">
        <is>
          <t>Servizio musicale dimostrativo</t>
        </is>
      </c>
      <c r="F13" s="21" t="n">
        <v>4</v>
      </c>
      <c r="G13" s="18" t="inlineStr">
        <is>
          <t>ore</t>
        </is>
      </c>
      <c r="H13" s="22" t="n">
        <v>180</v>
      </c>
      <c r="I13" s="10">
        <f>IF(OR($A13="",$C13="",$F13="",$H13=""),"",IFERROR($F13*$H13,""))</f>
        <v/>
      </c>
      <c r="J13" s="22" t="n"/>
      <c r="K13" s="20" t="inlineStr">
        <is>
          <t>Ensemble fittizio Armonia</t>
        </is>
      </c>
      <c r="L13" s="20" t="inlineStr">
        <is>
          <t>Coppia</t>
        </is>
      </c>
      <c r="M13" s="18" t="inlineStr">
        <is>
          <t>Previsto</t>
        </is>
      </c>
      <c r="N13" s="10">
        <f>IF(OR($C13="",$I13="",$J13="",$M13=""),"",IF(OR($M13="Pagato",$M13="Incassato"),IFERROR(IF($C13="Entrata",$J13-$I13,$I13-$J13),""),""))</f>
        <v/>
      </c>
      <c r="O13" s="36">
        <f>IF($A13="","",IFERROR(DATE(YEAR($A13),MONTH($A13),1),""))</f>
        <v/>
      </c>
    </row>
    <row r="14">
      <c r="A14" s="35" t="n">
        <v>46569</v>
      </c>
      <c r="B14" s="35" t="n"/>
      <c r="C14" s="18" t="inlineStr">
        <is>
          <t>Uscita</t>
        </is>
      </c>
      <c r="D14" s="19" t="inlineStr">
        <is>
          <t>Ristorazione</t>
        </is>
      </c>
      <c r="E14" s="20" t="inlineStr">
        <is>
          <t>Saldo banchetto simulato</t>
        </is>
      </c>
      <c r="F14" s="21" t="n">
        <v>80</v>
      </c>
      <c r="G14" s="18" t="inlineStr">
        <is>
          <t>persone</t>
        </is>
      </c>
      <c r="H14" s="22" t="n">
        <v>50</v>
      </c>
      <c r="I14" s="7">
        <f>IF(OR($A14="",$C14="",$F14="",$H14=""),"",IFERROR($F14*$H14,""))</f>
        <v/>
      </c>
      <c r="J14" s="22" t="n"/>
      <c r="K14" s="20" t="inlineStr">
        <is>
          <t>Cucina fittizia Girasole</t>
        </is>
      </c>
      <c r="L14" s="20" t="inlineStr">
        <is>
          <t>Coppia</t>
        </is>
      </c>
      <c r="M14" s="18" t="inlineStr">
        <is>
          <t>Previsto</t>
        </is>
      </c>
      <c r="N14" s="7">
        <f>IF(OR($C14="",$I14="",$J14="",$M14=""),"",IF(OR($M14="Pagato",$M14="Incassato"),IFERROR(IF($C14="Entrata",$J14-$I14,$I14-$J14),""),""))</f>
        <v/>
      </c>
      <c r="O14" s="37">
        <f>IF($A14="","",IFERROR(DATE(YEAR($A14),MONTH($A14),1),""))</f>
        <v/>
      </c>
    </row>
    <row r="15">
      <c r="A15" s="35" t="n"/>
      <c r="B15" s="35" t="n"/>
      <c r="C15" s="18" t="n"/>
      <c r="D15" s="19" t="n"/>
      <c r="E15" s="20" t="n"/>
      <c r="F15" s="21" t="n"/>
      <c r="G15" s="18" t="n"/>
      <c r="H15" s="22" t="n"/>
      <c r="I15" s="10">
        <f>IF(OR($A15="",$C15="",$F15="",$H15=""),"",IFERROR($F15*$H15,""))</f>
        <v/>
      </c>
      <c r="J15" s="22" t="n"/>
      <c r="K15" s="20" t="n"/>
      <c r="L15" s="20" t="n"/>
      <c r="M15" s="18" t="n"/>
      <c r="N15" s="10">
        <f>IF(OR($C15="",$I15="",$J15="",$M15=""),"",IF(OR($M15="Pagato",$M15="Incassato"),IFERROR(IF($C15="Entrata",$J15-$I15,$I15-$J15),""),""))</f>
        <v/>
      </c>
      <c r="O15" s="36">
        <f>IF($A15="","",IFERROR(DATE(YEAR($A15),MONTH($A15),1),""))</f>
        <v/>
      </c>
    </row>
    <row r="16">
      <c r="A16" s="35" t="n"/>
      <c r="B16" s="35" t="n"/>
      <c r="C16" s="18" t="n"/>
      <c r="D16" s="19" t="n"/>
      <c r="E16" s="20" t="n"/>
      <c r="F16" s="21" t="n"/>
      <c r="G16" s="18" t="n"/>
      <c r="H16" s="22" t="n"/>
      <c r="I16" s="7">
        <f>IF(OR($A16="",$C16="",$F16="",$H16=""),"",IFERROR($F16*$H16,""))</f>
        <v/>
      </c>
      <c r="J16" s="22" t="n"/>
      <c r="K16" s="20" t="n"/>
      <c r="L16" s="20" t="n"/>
      <c r="M16" s="18" t="n"/>
      <c r="N16" s="7">
        <f>IF(OR($C16="",$I16="",$J16="",$M16=""),"",IF(OR($M16="Pagato",$M16="Incassato"),IFERROR(IF($C16="Entrata",$J16-$I16,$I16-$J16),""),""))</f>
        <v/>
      </c>
      <c r="O16" s="37">
        <f>IF($A16="","",IFERROR(DATE(YEAR($A16),MONTH($A16),1),""))</f>
        <v/>
      </c>
    </row>
    <row r="17">
      <c r="A17" s="35" t="n"/>
      <c r="B17" s="35" t="n"/>
      <c r="C17" s="18" t="n"/>
      <c r="D17" s="19" t="n"/>
      <c r="E17" s="20" t="n"/>
      <c r="F17" s="21" t="n"/>
      <c r="G17" s="18" t="n"/>
      <c r="H17" s="22" t="n"/>
      <c r="I17" s="10">
        <f>IF(OR($A17="",$C17="",$F17="",$H17=""),"",IFERROR($F17*$H17,""))</f>
        <v/>
      </c>
      <c r="J17" s="22" t="n"/>
      <c r="K17" s="20" t="n"/>
      <c r="L17" s="20" t="n"/>
      <c r="M17" s="18" t="n"/>
      <c r="N17" s="10">
        <f>IF(OR($C17="",$I17="",$J17="",$M17=""),"",IF(OR($M17="Pagato",$M17="Incassato"),IFERROR(IF($C17="Entrata",$J17-$I17,$I17-$J17),""),""))</f>
        <v/>
      </c>
      <c r="O17" s="36">
        <f>IF($A17="","",IFERROR(DATE(YEAR($A17),MONTH($A17),1),""))</f>
        <v/>
      </c>
    </row>
    <row r="18">
      <c r="A18" s="35" t="n"/>
      <c r="B18" s="35" t="n"/>
      <c r="C18" s="18" t="n"/>
      <c r="D18" s="19" t="n"/>
      <c r="E18" s="20" t="n"/>
      <c r="F18" s="21" t="n"/>
      <c r="G18" s="18" t="n"/>
      <c r="H18" s="22" t="n"/>
      <c r="I18" s="7">
        <f>IF(OR($A18="",$C18="",$F18="",$H18=""),"",IFERROR($F18*$H18,""))</f>
        <v/>
      </c>
      <c r="J18" s="22" t="n"/>
      <c r="K18" s="20" t="n"/>
      <c r="L18" s="20" t="n"/>
      <c r="M18" s="18" t="n"/>
      <c r="N18" s="7">
        <f>IF(OR($C18="",$I18="",$J18="",$M18=""),"",IF(OR($M18="Pagato",$M18="Incassato"),IFERROR(IF($C18="Entrata",$J18-$I18,$I18-$J18),""),""))</f>
        <v/>
      </c>
      <c r="O18" s="37">
        <f>IF($A18="","",IFERROR(DATE(YEAR($A18),MONTH($A18),1),""))</f>
        <v/>
      </c>
    </row>
    <row r="19">
      <c r="A19" s="35" t="n"/>
      <c r="B19" s="35" t="n"/>
      <c r="C19" s="18" t="n"/>
      <c r="D19" s="19" t="n"/>
      <c r="E19" s="20" t="n"/>
      <c r="F19" s="21" t="n"/>
      <c r="G19" s="18" t="n"/>
      <c r="H19" s="22" t="n"/>
      <c r="I19" s="10">
        <f>IF(OR($A19="",$C19="",$F19="",$H19=""),"",IFERROR($F19*$H19,""))</f>
        <v/>
      </c>
      <c r="J19" s="22" t="n"/>
      <c r="K19" s="20" t="n"/>
      <c r="L19" s="20" t="n"/>
      <c r="M19" s="18" t="n"/>
      <c r="N19" s="10">
        <f>IF(OR($C19="",$I19="",$J19="",$M19=""),"",IF(OR($M19="Pagato",$M19="Incassato"),IFERROR(IF($C19="Entrata",$J19-$I19,$I19-$J19),""),""))</f>
        <v/>
      </c>
      <c r="O19" s="36">
        <f>IF($A19="","",IFERROR(DATE(YEAR($A19),MONTH($A19),1),""))</f>
        <v/>
      </c>
    </row>
    <row r="20">
      <c r="A20" s="35" t="n"/>
      <c r="B20" s="35" t="n"/>
      <c r="C20" s="18" t="n"/>
      <c r="D20" s="19" t="n"/>
      <c r="E20" s="20" t="n"/>
      <c r="F20" s="21" t="n"/>
      <c r="G20" s="18" t="n"/>
      <c r="H20" s="22" t="n"/>
      <c r="I20" s="7">
        <f>IF(OR($A20="",$C20="",$F20="",$H20=""),"",IFERROR($F20*$H20,""))</f>
        <v/>
      </c>
      <c r="J20" s="22" t="n"/>
      <c r="K20" s="20" t="n"/>
      <c r="L20" s="20" t="n"/>
      <c r="M20" s="18" t="n"/>
      <c r="N20" s="7">
        <f>IF(OR($C20="",$I20="",$J20="",$M20=""),"",IF(OR($M20="Pagato",$M20="Incassato"),IFERROR(IF($C20="Entrata",$J20-$I20,$I20-$J20),""),""))</f>
        <v/>
      </c>
      <c r="O20" s="37">
        <f>IF($A20="","",IFERROR(DATE(YEAR($A20),MONTH($A20),1),""))</f>
        <v/>
      </c>
    </row>
    <row r="21">
      <c r="A21" s="35" t="n"/>
      <c r="B21" s="35" t="n"/>
      <c r="C21" s="18" t="n"/>
      <c r="D21" s="19" t="n"/>
      <c r="E21" s="20" t="n"/>
      <c r="F21" s="21" t="n"/>
      <c r="G21" s="18" t="n"/>
      <c r="H21" s="22" t="n"/>
      <c r="I21" s="10">
        <f>IF(OR($A21="",$C21="",$F21="",$H21=""),"",IFERROR($F21*$H21,""))</f>
        <v/>
      </c>
      <c r="J21" s="22" t="n"/>
      <c r="K21" s="20" t="n"/>
      <c r="L21" s="20" t="n"/>
      <c r="M21" s="18" t="n"/>
      <c r="N21" s="10">
        <f>IF(OR($C21="",$I21="",$J21="",$M21=""),"",IF(OR($M21="Pagato",$M21="Incassato"),IFERROR(IF($C21="Entrata",$J21-$I21,$I21-$J21),""),""))</f>
        <v/>
      </c>
      <c r="O21" s="36">
        <f>IF($A21="","",IFERROR(DATE(YEAR($A21),MONTH($A21),1),""))</f>
        <v/>
      </c>
    </row>
    <row r="22">
      <c r="A22" s="35" t="n"/>
      <c r="B22" s="35" t="n"/>
      <c r="C22" s="18" t="n"/>
      <c r="D22" s="19" t="n"/>
      <c r="E22" s="20" t="n"/>
      <c r="F22" s="21" t="n"/>
      <c r="G22" s="18" t="n"/>
      <c r="H22" s="22" t="n"/>
      <c r="I22" s="7">
        <f>IF(OR($A22="",$C22="",$F22="",$H22=""),"",IFERROR($F22*$H22,""))</f>
        <v/>
      </c>
      <c r="J22" s="22" t="n"/>
      <c r="K22" s="20" t="n"/>
      <c r="L22" s="20" t="n"/>
      <c r="M22" s="18" t="n"/>
      <c r="N22" s="7">
        <f>IF(OR($C22="",$I22="",$J22="",$M22=""),"",IF(OR($M22="Pagato",$M22="Incassato"),IFERROR(IF($C22="Entrata",$J22-$I22,$I22-$J22),""),""))</f>
        <v/>
      </c>
      <c r="O22" s="37">
        <f>IF($A22="","",IFERROR(DATE(YEAR($A22),MONTH($A22),1),""))</f>
        <v/>
      </c>
    </row>
    <row r="23">
      <c r="A23" s="35" t="n"/>
      <c r="B23" s="35" t="n"/>
      <c r="C23" s="18" t="n"/>
      <c r="D23" s="19" t="n"/>
      <c r="E23" s="20" t="n"/>
      <c r="F23" s="21" t="n"/>
      <c r="G23" s="18" t="n"/>
      <c r="H23" s="22" t="n"/>
      <c r="I23" s="10">
        <f>IF(OR($A23="",$C23="",$F23="",$H23=""),"",IFERROR($F23*$H23,""))</f>
        <v/>
      </c>
      <c r="J23" s="22" t="n"/>
      <c r="K23" s="20" t="n"/>
      <c r="L23" s="20" t="n"/>
      <c r="M23" s="18" t="n"/>
      <c r="N23" s="10">
        <f>IF(OR($C23="",$I23="",$J23="",$M23=""),"",IF(OR($M23="Pagato",$M23="Incassato"),IFERROR(IF($C23="Entrata",$J23-$I23,$I23-$J23),""),""))</f>
        <v/>
      </c>
      <c r="O23" s="36">
        <f>IF($A23="","",IFERROR(DATE(YEAR($A23),MONTH($A23),1),""))</f>
        <v/>
      </c>
    </row>
    <row r="24">
      <c r="A24" s="35" t="n"/>
      <c r="B24" s="35" t="n"/>
      <c r="C24" s="18" t="n"/>
      <c r="D24" s="19" t="n"/>
      <c r="E24" s="20" t="n"/>
      <c r="F24" s="21" t="n"/>
      <c r="G24" s="18" t="n"/>
      <c r="H24" s="22" t="n"/>
      <c r="I24" s="7">
        <f>IF(OR($A24="",$C24="",$F24="",$H24=""),"",IFERROR($F24*$H24,""))</f>
        <v/>
      </c>
      <c r="J24" s="22" t="n"/>
      <c r="K24" s="20" t="n"/>
      <c r="L24" s="20" t="n"/>
      <c r="M24" s="18" t="n"/>
      <c r="N24" s="7">
        <f>IF(OR($C24="",$I24="",$J24="",$M24=""),"",IF(OR($M24="Pagato",$M24="Incassato"),IFERROR(IF($C24="Entrata",$J24-$I24,$I24-$J24),""),""))</f>
        <v/>
      </c>
      <c r="O24" s="37">
        <f>IF($A24="","",IFERROR(DATE(YEAR($A24),MONTH($A24),1),""))</f>
        <v/>
      </c>
    </row>
    <row r="25">
      <c r="A25" s="35" t="n"/>
      <c r="B25" s="35" t="n"/>
      <c r="C25" s="18" t="n"/>
      <c r="D25" s="19" t="n"/>
      <c r="E25" s="20" t="n"/>
      <c r="F25" s="21" t="n"/>
      <c r="G25" s="18" t="n"/>
      <c r="H25" s="22" t="n"/>
      <c r="I25" s="10">
        <f>IF(OR($A25="",$C25="",$F25="",$H25=""),"",IFERROR($F25*$H25,""))</f>
        <v/>
      </c>
      <c r="J25" s="22" t="n"/>
      <c r="K25" s="20" t="n"/>
      <c r="L25" s="20" t="n"/>
      <c r="M25" s="18" t="n"/>
      <c r="N25" s="10">
        <f>IF(OR($C25="",$I25="",$J25="",$M25=""),"",IF(OR($M25="Pagato",$M25="Incassato"),IFERROR(IF($C25="Entrata",$J25-$I25,$I25-$J25),""),""))</f>
        <v/>
      </c>
      <c r="O25" s="36">
        <f>IF($A25="","",IFERROR(DATE(YEAR($A25),MONTH($A25),1),""))</f>
        <v/>
      </c>
    </row>
    <row r="26">
      <c r="A26" s="35" t="n"/>
      <c r="B26" s="35" t="n"/>
      <c r="C26" s="18" t="n"/>
      <c r="D26" s="19" t="n"/>
      <c r="E26" s="20" t="n"/>
      <c r="F26" s="21" t="n"/>
      <c r="G26" s="18" t="n"/>
      <c r="H26" s="22" t="n"/>
      <c r="I26" s="7">
        <f>IF(OR($A26="",$C26="",$F26="",$H26=""),"",IFERROR($F26*$H26,""))</f>
        <v/>
      </c>
      <c r="J26" s="22" t="n"/>
      <c r="K26" s="20" t="n"/>
      <c r="L26" s="20" t="n"/>
      <c r="M26" s="18" t="n"/>
      <c r="N26" s="7">
        <f>IF(OR($C26="",$I26="",$J26="",$M26=""),"",IF(OR($M26="Pagato",$M26="Incassato"),IFERROR(IF($C26="Entrata",$J26-$I26,$I26-$J26),""),""))</f>
        <v/>
      </c>
      <c r="O26" s="37">
        <f>IF($A26="","",IFERROR(DATE(YEAR($A26),MONTH($A26),1),""))</f>
        <v/>
      </c>
    </row>
    <row r="27">
      <c r="A27" s="35" t="n"/>
      <c r="B27" s="35" t="n"/>
      <c r="C27" s="18" t="n"/>
      <c r="D27" s="19" t="n"/>
      <c r="E27" s="20" t="n"/>
      <c r="F27" s="21" t="n"/>
      <c r="G27" s="18" t="n"/>
      <c r="H27" s="22" t="n"/>
      <c r="I27" s="10">
        <f>IF(OR($A27="",$C27="",$F27="",$H27=""),"",IFERROR($F27*$H27,""))</f>
        <v/>
      </c>
      <c r="J27" s="22" t="n"/>
      <c r="K27" s="20" t="n"/>
      <c r="L27" s="20" t="n"/>
      <c r="M27" s="18" t="n"/>
      <c r="N27" s="10">
        <f>IF(OR($C27="",$I27="",$J27="",$M27=""),"",IF(OR($M27="Pagato",$M27="Incassato"),IFERROR(IF($C27="Entrata",$J27-$I27,$I27-$J27),""),""))</f>
        <v/>
      </c>
      <c r="O27" s="36">
        <f>IF($A27="","",IFERROR(DATE(YEAR($A27),MONTH($A27),1),""))</f>
        <v/>
      </c>
    </row>
    <row r="28">
      <c r="A28" s="35" t="n"/>
      <c r="B28" s="35" t="n"/>
      <c r="C28" s="18" t="n"/>
      <c r="D28" s="19" t="n"/>
      <c r="E28" s="20" t="n"/>
      <c r="F28" s="21" t="n"/>
      <c r="G28" s="18" t="n"/>
      <c r="H28" s="22" t="n"/>
      <c r="I28" s="7">
        <f>IF(OR($A28="",$C28="",$F28="",$H28=""),"",IFERROR($F28*$H28,""))</f>
        <v/>
      </c>
      <c r="J28" s="22" t="n"/>
      <c r="K28" s="20" t="n"/>
      <c r="L28" s="20" t="n"/>
      <c r="M28" s="18" t="n"/>
      <c r="N28" s="7">
        <f>IF(OR($C28="",$I28="",$J28="",$M28=""),"",IF(OR($M28="Pagato",$M28="Incassato"),IFERROR(IF($C28="Entrata",$J28-$I28,$I28-$J28),""),""))</f>
        <v/>
      </c>
      <c r="O28" s="37">
        <f>IF($A28="","",IFERROR(DATE(YEAR($A28),MONTH($A28),1),""))</f>
        <v/>
      </c>
    </row>
    <row r="29">
      <c r="A29" s="35" t="n"/>
      <c r="B29" s="35" t="n"/>
      <c r="C29" s="18" t="n"/>
      <c r="D29" s="19" t="n"/>
      <c r="E29" s="20" t="n"/>
      <c r="F29" s="21" t="n"/>
      <c r="G29" s="18" t="n"/>
      <c r="H29" s="22" t="n"/>
      <c r="I29" s="10">
        <f>IF(OR($A29="",$C29="",$F29="",$H29=""),"",IFERROR($F29*$H29,""))</f>
        <v/>
      </c>
      <c r="J29" s="22" t="n"/>
      <c r="K29" s="20" t="n"/>
      <c r="L29" s="20" t="n"/>
      <c r="M29" s="18" t="n"/>
      <c r="N29" s="10">
        <f>IF(OR($C29="",$I29="",$J29="",$M29=""),"",IF(OR($M29="Pagato",$M29="Incassato"),IFERROR(IF($C29="Entrata",$J29-$I29,$I29-$J29),""),""))</f>
        <v/>
      </c>
      <c r="O29" s="36">
        <f>IF($A29="","",IFERROR(DATE(YEAR($A29),MONTH($A29),1),""))</f>
        <v/>
      </c>
    </row>
    <row r="30">
      <c r="A30" s="35" t="n"/>
      <c r="B30" s="35" t="n"/>
      <c r="C30" s="18" t="n"/>
      <c r="D30" s="19" t="n"/>
      <c r="E30" s="20" t="n"/>
      <c r="F30" s="21" t="n"/>
      <c r="G30" s="18" t="n"/>
      <c r="H30" s="22" t="n"/>
      <c r="I30" s="7">
        <f>IF(OR($A30="",$C30="",$F30="",$H30=""),"",IFERROR($F30*$H30,""))</f>
        <v/>
      </c>
      <c r="J30" s="22" t="n"/>
      <c r="K30" s="20" t="n"/>
      <c r="L30" s="20" t="n"/>
      <c r="M30" s="18" t="n"/>
      <c r="N30" s="7">
        <f>IF(OR($C30="",$I30="",$J30="",$M30=""),"",IF(OR($M30="Pagato",$M30="Incassato"),IFERROR(IF($C30="Entrata",$J30-$I30,$I30-$J30),""),""))</f>
        <v/>
      </c>
      <c r="O30" s="37">
        <f>IF($A30="","",IFERROR(DATE(YEAR($A30),MONTH($A30),1),""))</f>
        <v/>
      </c>
    </row>
    <row r="31">
      <c r="A31" s="35" t="n"/>
      <c r="B31" s="35" t="n"/>
      <c r="C31" s="18" t="n"/>
      <c r="D31" s="19" t="n"/>
      <c r="E31" s="20" t="n"/>
      <c r="F31" s="21" t="n"/>
      <c r="G31" s="18" t="n"/>
      <c r="H31" s="22" t="n"/>
      <c r="I31" s="10">
        <f>IF(OR($A31="",$C31="",$F31="",$H31=""),"",IFERROR($F31*$H31,""))</f>
        <v/>
      </c>
      <c r="J31" s="22" t="n"/>
      <c r="K31" s="20" t="n"/>
      <c r="L31" s="20" t="n"/>
      <c r="M31" s="18" t="n"/>
      <c r="N31" s="10">
        <f>IF(OR($C31="",$I31="",$J31="",$M31=""),"",IF(OR($M31="Pagato",$M31="Incassato"),IFERROR(IF($C31="Entrata",$J31-$I31,$I31-$J31),""),""))</f>
        <v/>
      </c>
      <c r="O31" s="36">
        <f>IF($A31="","",IFERROR(DATE(YEAR($A31),MONTH($A31),1),""))</f>
        <v/>
      </c>
    </row>
    <row r="32">
      <c r="A32" s="35" t="n"/>
      <c r="B32" s="35" t="n"/>
      <c r="C32" s="18" t="n"/>
      <c r="D32" s="19" t="n"/>
      <c r="E32" s="20" t="n"/>
      <c r="F32" s="21" t="n"/>
      <c r="G32" s="18" t="n"/>
      <c r="H32" s="22" t="n"/>
      <c r="I32" s="7">
        <f>IF(OR($A32="",$C32="",$F32="",$H32=""),"",IFERROR($F32*$H32,""))</f>
        <v/>
      </c>
      <c r="J32" s="22" t="n"/>
      <c r="K32" s="20" t="n"/>
      <c r="L32" s="20" t="n"/>
      <c r="M32" s="18" t="n"/>
      <c r="N32" s="7">
        <f>IF(OR($C32="",$I32="",$J32="",$M32=""),"",IF(OR($M32="Pagato",$M32="Incassato"),IFERROR(IF($C32="Entrata",$J32-$I32,$I32-$J32),""),""))</f>
        <v/>
      </c>
      <c r="O32" s="37">
        <f>IF($A32="","",IFERROR(DATE(YEAR($A32),MONTH($A32),1),""))</f>
        <v/>
      </c>
    </row>
    <row r="33">
      <c r="A33" s="35" t="n"/>
      <c r="B33" s="35" t="n"/>
      <c r="C33" s="18" t="n"/>
      <c r="D33" s="19" t="n"/>
      <c r="E33" s="20" t="n"/>
      <c r="F33" s="21" t="n"/>
      <c r="G33" s="18" t="n"/>
      <c r="H33" s="22" t="n"/>
      <c r="I33" s="10">
        <f>IF(OR($A33="",$C33="",$F33="",$H33=""),"",IFERROR($F33*$H33,""))</f>
        <v/>
      </c>
      <c r="J33" s="22" t="n"/>
      <c r="K33" s="20" t="n"/>
      <c r="L33" s="20" t="n"/>
      <c r="M33" s="18" t="n"/>
      <c r="N33" s="10">
        <f>IF(OR($C33="",$I33="",$J33="",$M33=""),"",IF(OR($M33="Pagato",$M33="Incassato"),IFERROR(IF($C33="Entrata",$J33-$I33,$I33-$J33),""),""))</f>
        <v/>
      </c>
      <c r="O33" s="36">
        <f>IF($A33="","",IFERROR(DATE(YEAR($A33),MONTH($A33),1),""))</f>
        <v/>
      </c>
    </row>
    <row r="34">
      <c r="A34" s="35" t="n"/>
      <c r="B34" s="35" t="n"/>
      <c r="C34" s="18" t="n"/>
      <c r="D34" s="19" t="n"/>
      <c r="E34" s="20" t="n"/>
      <c r="F34" s="21" t="n"/>
      <c r="G34" s="18" t="n"/>
      <c r="H34" s="22" t="n"/>
      <c r="I34" s="7">
        <f>IF(OR($A34="",$C34="",$F34="",$H34=""),"",IFERROR($F34*$H34,""))</f>
        <v/>
      </c>
      <c r="J34" s="22" t="n"/>
      <c r="K34" s="20" t="n"/>
      <c r="L34" s="20" t="n"/>
      <c r="M34" s="18" t="n"/>
      <c r="N34" s="7">
        <f>IF(OR($C34="",$I34="",$J34="",$M34=""),"",IF(OR($M34="Pagato",$M34="Incassato"),IFERROR(IF($C34="Entrata",$J34-$I34,$I34-$J34),""),""))</f>
        <v/>
      </c>
      <c r="O34" s="37">
        <f>IF($A34="","",IFERROR(DATE(YEAR($A34),MONTH($A34),1),""))</f>
        <v/>
      </c>
    </row>
    <row r="35">
      <c r="A35" s="35" t="n"/>
      <c r="B35" s="35" t="n"/>
      <c r="C35" s="18" t="n"/>
      <c r="D35" s="19" t="n"/>
      <c r="E35" s="20" t="n"/>
      <c r="F35" s="21" t="n"/>
      <c r="G35" s="18" t="n"/>
      <c r="H35" s="22" t="n"/>
      <c r="I35" s="10">
        <f>IF(OR($A35="",$C35="",$F35="",$H35=""),"",IFERROR($F35*$H35,""))</f>
        <v/>
      </c>
      <c r="J35" s="22" t="n"/>
      <c r="K35" s="20" t="n"/>
      <c r="L35" s="20" t="n"/>
      <c r="M35" s="18" t="n"/>
      <c r="N35" s="10">
        <f>IF(OR($C35="",$I35="",$J35="",$M35=""),"",IF(OR($M35="Pagato",$M35="Incassato"),IFERROR(IF($C35="Entrata",$J35-$I35,$I35-$J35),""),""))</f>
        <v/>
      </c>
      <c r="O35" s="36">
        <f>IF($A35="","",IFERROR(DATE(YEAR($A35),MONTH($A35),1),""))</f>
        <v/>
      </c>
    </row>
    <row r="36">
      <c r="A36" s="35" t="n"/>
      <c r="B36" s="35" t="n"/>
      <c r="C36" s="18" t="n"/>
      <c r="D36" s="19" t="n"/>
      <c r="E36" s="20" t="n"/>
      <c r="F36" s="21" t="n"/>
      <c r="G36" s="18" t="n"/>
      <c r="H36" s="22" t="n"/>
      <c r="I36" s="7">
        <f>IF(OR($A36="",$C36="",$F36="",$H36=""),"",IFERROR($F36*$H36,""))</f>
        <v/>
      </c>
      <c r="J36" s="22" t="n"/>
      <c r="K36" s="20" t="n"/>
      <c r="L36" s="20" t="n"/>
      <c r="M36" s="18" t="n"/>
      <c r="N36" s="7">
        <f>IF(OR($C36="",$I36="",$J36="",$M36=""),"",IF(OR($M36="Pagato",$M36="Incassato"),IFERROR(IF($C36="Entrata",$J36-$I36,$I36-$J36),""),""))</f>
        <v/>
      </c>
      <c r="O36" s="37">
        <f>IF($A36="","",IFERROR(DATE(YEAR($A36),MONTH($A36),1),""))</f>
        <v/>
      </c>
    </row>
    <row r="37">
      <c r="A37" s="35" t="n"/>
      <c r="B37" s="35" t="n"/>
      <c r="C37" s="18" t="n"/>
      <c r="D37" s="19" t="n"/>
      <c r="E37" s="20" t="n"/>
      <c r="F37" s="21" t="n"/>
      <c r="G37" s="18" t="n"/>
      <c r="H37" s="22" t="n"/>
      <c r="I37" s="10">
        <f>IF(OR($A37="",$C37="",$F37="",$H37=""),"",IFERROR($F37*$H37,""))</f>
        <v/>
      </c>
      <c r="J37" s="22" t="n"/>
      <c r="K37" s="20" t="n"/>
      <c r="L37" s="20" t="n"/>
      <c r="M37" s="18" t="n"/>
      <c r="N37" s="10">
        <f>IF(OR($C37="",$I37="",$J37="",$M37=""),"",IF(OR($M37="Pagato",$M37="Incassato"),IFERROR(IF($C37="Entrata",$J37-$I37,$I37-$J37),""),""))</f>
        <v/>
      </c>
      <c r="O37" s="36">
        <f>IF($A37="","",IFERROR(DATE(YEAR($A37),MONTH($A37),1),""))</f>
        <v/>
      </c>
    </row>
    <row r="38">
      <c r="A38" s="35" t="n"/>
      <c r="B38" s="35" t="n"/>
      <c r="C38" s="18" t="n"/>
      <c r="D38" s="19" t="n"/>
      <c r="E38" s="20" t="n"/>
      <c r="F38" s="21" t="n"/>
      <c r="G38" s="18" t="n"/>
      <c r="H38" s="22" t="n"/>
      <c r="I38" s="7">
        <f>IF(OR($A38="",$C38="",$F38="",$H38=""),"",IFERROR($F38*$H38,""))</f>
        <v/>
      </c>
      <c r="J38" s="22" t="n"/>
      <c r="K38" s="20" t="n"/>
      <c r="L38" s="20" t="n"/>
      <c r="M38" s="18" t="n"/>
      <c r="N38" s="7">
        <f>IF(OR($C38="",$I38="",$J38="",$M38=""),"",IF(OR($M38="Pagato",$M38="Incassato"),IFERROR(IF($C38="Entrata",$J38-$I38,$I38-$J38),""),""))</f>
        <v/>
      </c>
      <c r="O38" s="37">
        <f>IF($A38="","",IFERROR(DATE(YEAR($A38),MONTH($A38),1),""))</f>
        <v/>
      </c>
    </row>
    <row r="39">
      <c r="A39" s="35" t="n"/>
      <c r="B39" s="35" t="n"/>
      <c r="C39" s="18" t="n"/>
      <c r="D39" s="19" t="n"/>
      <c r="E39" s="20" t="n"/>
      <c r="F39" s="21" t="n"/>
      <c r="G39" s="18" t="n"/>
      <c r="H39" s="22" t="n"/>
      <c r="I39" s="10">
        <f>IF(OR($A39="",$C39="",$F39="",$H39=""),"",IFERROR($F39*$H39,""))</f>
        <v/>
      </c>
      <c r="J39" s="22" t="n"/>
      <c r="K39" s="20" t="n"/>
      <c r="L39" s="20" t="n"/>
      <c r="M39" s="18" t="n"/>
      <c r="N39" s="10">
        <f>IF(OR($C39="",$I39="",$J39="",$M39=""),"",IF(OR($M39="Pagato",$M39="Incassato"),IFERROR(IF($C39="Entrata",$J39-$I39,$I39-$J39),""),""))</f>
        <v/>
      </c>
      <c r="O39" s="36">
        <f>IF($A39="","",IFERROR(DATE(YEAR($A39),MONTH($A39),1),""))</f>
        <v/>
      </c>
    </row>
    <row r="40">
      <c r="A40" s="35" t="n"/>
      <c r="B40" s="35" t="n"/>
      <c r="C40" s="18" t="n"/>
      <c r="D40" s="19" t="n"/>
      <c r="E40" s="20" t="n"/>
      <c r="F40" s="21" t="n"/>
      <c r="G40" s="18" t="n"/>
      <c r="H40" s="22" t="n"/>
      <c r="I40" s="7">
        <f>IF(OR($A40="",$C40="",$F40="",$H40=""),"",IFERROR($F40*$H40,""))</f>
        <v/>
      </c>
      <c r="J40" s="22" t="n"/>
      <c r="K40" s="20" t="n"/>
      <c r="L40" s="20" t="n"/>
      <c r="M40" s="18" t="n"/>
      <c r="N40" s="7">
        <f>IF(OR($C40="",$I40="",$J40="",$M40=""),"",IF(OR($M40="Pagato",$M40="Incassato"),IFERROR(IF($C40="Entrata",$J40-$I40,$I40-$J40),""),""))</f>
        <v/>
      </c>
      <c r="O40" s="37">
        <f>IF($A40="","",IFERROR(DATE(YEAR($A40),MONTH($A40),1),""))</f>
        <v/>
      </c>
    </row>
    <row r="41">
      <c r="A41" s="35" t="n"/>
      <c r="B41" s="35" t="n"/>
      <c r="C41" s="18" t="n"/>
      <c r="D41" s="19" t="n"/>
      <c r="E41" s="20" t="n"/>
      <c r="F41" s="21" t="n"/>
      <c r="G41" s="18" t="n"/>
      <c r="H41" s="22" t="n"/>
      <c r="I41" s="10">
        <f>IF(OR($A41="",$C41="",$F41="",$H41=""),"",IFERROR($F41*$H41,""))</f>
        <v/>
      </c>
      <c r="J41" s="22" t="n"/>
      <c r="K41" s="20" t="n"/>
      <c r="L41" s="20" t="n"/>
      <c r="M41" s="18" t="n"/>
      <c r="N41" s="10">
        <f>IF(OR($C41="",$I41="",$J41="",$M41=""),"",IF(OR($M41="Pagato",$M41="Incassato"),IFERROR(IF($C41="Entrata",$J41-$I41,$I41-$J41),""),""))</f>
        <v/>
      </c>
      <c r="O41" s="36">
        <f>IF($A41="","",IFERROR(DATE(YEAR($A41),MONTH($A41),1),""))</f>
        <v/>
      </c>
    </row>
    <row r="42">
      <c r="A42" s="35" t="n"/>
      <c r="B42" s="35" t="n"/>
      <c r="C42" s="18" t="n"/>
      <c r="D42" s="19" t="n"/>
      <c r="E42" s="20" t="n"/>
      <c r="F42" s="21" t="n"/>
      <c r="G42" s="18" t="n"/>
      <c r="H42" s="22" t="n"/>
      <c r="I42" s="7">
        <f>IF(OR($A42="",$C42="",$F42="",$H42=""),"",IFERROR($F42*$H42,""))</f>
        <v/>
      </c>
      <c r="J42" s="22" t="n"/>
      <c r="K42" s="20" t="n"/>
      <c r="L42" s="20" t="n"/>
      <c r="M42" s="18" t="n"/>
      <c r="N42" s="7">
        <f>IF(OR($C42="",$I42="",$J42="",$M42=""),"",IF(OR($M42="Pagato",$M42="Incassato"),IFERROR(IF($C42="Entrata",$J42-$I42,$I42-$J42),""),""))</f>
        <v/>
      </c>
      <c r="O42" s="37">
        <f>IF($A42="","",IFERROR(DATE(YEAR($A42),MONTH($A42),1),""))</f>
        <v/>
      </c>
    </row>
    <row r="43">
      <c r="A43" s="35" t="n"/>
      <c r="B43" s="35" t="n"/>
      <c r="C43" s="18" t="n"/>
      <c r="D43" s="19" t="n"/>
      <c r="E43" s="20" t="n"/>
      <c r="F43" s="21" t="n"/>
      <c r="G43" s="18" t="n"/>
      <c r="H43" s="22" t="n"/>
      <c r="I43" s="10">
        <f>IF(OR($A43="",$C43="",$F43="",$H43=""),"",IFERROR($F43*$H43,""))</f>
        <v/>
      </c>
      <c r="J43" s="22" t="n"/>
      <c r="K43" s="20" t="n"/>
      <c r="L43" s="20" t="n"/>
      <c r="M43" s="18" t="n"/>
      <c r="N43" s="10">
        <f>IF(OR($C43="",$I43="",$J43="",$M43=""),"",IF(OR($M43="Pagato",$M43="Incassato"),IFERROR(IF($C43="Entrata",$J43-$I43,$I43-$J43),""),""))</f>
        <v/>
      </c>
      <c r="O43" s="36">
        <f>IF($A43="","",IFERROR(DATE(YEAR($A43),MONTH($A43),1),""))</f>
        <v/>
      </c>
    </row>
    <row r="44">
      <c r="A44" s="35" t="n"/>
      <c r="B44" s="35" t="n"/>
      <c r="C44" s="18" t="n"/>
      <c r="D44" s="19" t="n"/>
      <c r="E44" s="20" t="n"/>
      <c r="F44" s="21" t="n"/>
      <c r="G44" s="18" t="n"/>
      <c r="H44" s="22" t="n"/>
      <c r="I44" s="7">
        <f>IF(OR($A44="",$C44="",$F44="",$H44=""),"",IFERROR($F44*$H44,""))</f>
        <v/>
      </c>
      <c r="J44" s="22" t="n"/>
      <c r="K44" s="20" t="n"/>
      <c r="L44" s="20" t="n"/>
      <c r="M44" s="18" t="n"/>
      <c r="N44" s="7">
        <f>IF(OR($C44="",$I44="",$J44="",$M44=""),"",IF(OR($M44="Pagato",$M44="Incassato"),IFERROR(IF($C44="Entrata",$J44-$I44,$I44-$J44),""),""))</f>
        <v/>
      </c>
      <c r="O44" s="37">
        <f>IF($A44="","",IFERROR(DATE(YEAR($A44),MONTH($A44),1),""))</f>
        <v/>
      </c>
    </row>
    <row r="45">
      <c r="A45" s="35" t="n"/>
      <c r="B45" s="35" t="n"/>
      <c r="C45" s="18" t="n"/>
      <c r="D45" s="19" t="n"/>
      <c r="E45" s="20" t="n"/>
      <c r="F45" s="21" t="n"/>
      <c r="G45" s="18" t="n"/>
      <c r="H45" s="22" t="n"/>
      <c r="I45" s="10">
        <f>IF(OR($A45="",$C45="",$F45="",$H45=""),"",IFERROR($F45*$H45,""))</f>
        <v/>
      </c>
      <c r="J45" s="22" t="n"/>
      <c r="K45" s="20" t="n"/>
      <c r="L45" s="20" t="n"/>
      <c r="M45" s="18" t="n"/>
      <c r="N45" s="10">
        <f>IF(OR($C45="",$I45="",$J45="",$M45=""),"",IF(OR($M45="Pagato",$M45="Incassato"),IFERROR(IF($C45="Entrata",$J45-$I45,$I45-$J45),""),""))</f>
        <v/>
      </c>
      <c r="O45" s="36">
        <f>IF($A45="","",IFERROR(DATE(YEAR($A45),MONTH($A45),1),""))</f>
        <v/>
      </c>
    </row>
    <row r="46">
      <c r="A46" s="35" t="n"/>
      <c r="B46" s="35" t="n"/>
      <c r="C46" s="18" t="n"/>
      <c r="D46" s="19" t="n"/>
      <c r="E46" s="20" t="n"/>
      <c r="F46" s="21" t="n"/>
      <c r="G46" s="18" t="n"/>
      <c r="H46" s="22" t="n"/>
      <c r="I46" s="7">
        <f>IF(OR($A46="",$C46="",$F46="",$H46=""),"",IFERROR($F46*$H46,""))</f>
        <v/>
      </c>
      <c r="J46" s="22" t="n"/>
      <c r="K46" s="20" t="n"/>
      <c r="L46" s="20" t="n"/>
      <c r="M46" s="18" t="n"/>
      <c r="N46" s="7">
        <f>IF(OR($C46="",$I46="",$J46="",$M46=""),"",IF(OR($M46="Pagato",$M46="Incassato"),IFERROR(IF($C46="Entrata",$J46-$I46,$I46-$J46),""),""))</f>
        <v/>
      </c>
      <c r="O46" s="37">
        <f>IF($A46="","",IFERROR(DATE(YEAR($A46),MONTH($A46),1),""))</f>
        <v/>
      </c>
    </row>
    <row r="47">
      <c r="A47" s="35" t="n"/>
      <c r="B47" s="35" t="n"/>
      <c r="C47" s="18" t="n"/>
      <c r="D47" s="19" t="n"/>
      <c r="E47" s="20" t="n"/>
      <c r="F47" s="21" t="n"/>
      <c r="G47" s="18" t="n"/>
      <c r="H47" s="22" t="n"/>
      <c r="I47" s="10">
        <f>IF(OR($A47="",$C47="",$F47="",$H47=""),"",IFERROR($F47*$H47,""))</f>
        <v/>
      </c>
      <c r="J47" s="22" t="n"/>
      <c r="K47" s="20" t="n"/>
      <c r="L47" s="20" t="n"/>
      <c r="M47" s="18" t="n"/>
      <c r="N47" s="10">
        <f>IF(OR($C47="",$I47="",$J47="",$M47=""),"",IF(OR($M47="Pagato",$M47="Incassato"),IFERROR(IF($C47="Entrata",$J47-$I47,$I47-$J47),""),""))</f>
        <v/>
      </c>
      <c r="O47" s="36">
        <f>IF($A47="","",IFERROR(DATE(YEAR($A47),MONTH($A47),1),""))</f>
        <v/>
      </c>
    </row>
    <row r="48">
      <c r="A48" s="35" t="n"/>
      <c r="B48" s="35" t="n"/>
      <c r="C48" s="18" t="n"/>
      <c r="D48" s="19" t="n"/>
      <c r="E48" s="20" t="n"/>
      <c r="F48" s="21" t="n"/>
      <c r="G48" s="18" t="n"/>
      <c r="H48" s="22" t="n"/>
      <c r="I48" s="7">
        <f>IF(OR($A48="",$C48="",$F48="",$H48=""),"",IFERROR($F48*$H48,""))</f>
        <v/>
      </c>
      <c r="J48" s="22" t="n"/>
      <c r="K48" s="20" t="n"/>
      <c r="L48" s="20" t="n"/>
      <c r="M48" s="18" t="n"/>
      <c r="N48" s="7">
        <f>IF(OR($C48="",$I48="",$J48="",$M48=""),"",IF(OR($M48="Pagato",$M48="Incassato"),IFERROR(IF($C48="Entrata",$J48-$I48,$I48-$J48),""),""))</f>
        <v/>
      </c>
      <c r="O48" s="37">
        <f>IF($A48="","",IFERROR(DATE(YEAR($A48),MONTH($A48),1),""))</f>
        <v/>
      </c>
    </row>
    <row r="49">
      <c r="A49" s="35" t="n"/>
      <c r="B49" s="35" t="n"/>
      <c r="C49" s="18" t="n"/>
      <c r="D49" s="19" t="n"/>
      <c r="E49" s="20" t="n"/>
      <c r="F49" s="21" t="n"/>
      <c r="G49" s="18" t="n"/>
      <c r="H49" s="22" t="n"/>
      <c r="I49" s="10">
        <f>IF(OR($A49="",$C49="",$F49="",$H49=""),"",IFERROR($F49*$H49,""))</f>
        <v/>
      </c>
      <c r="J49" s="22" t="n"/>
      <c r="K49" s="20" t="n"/>
      <c r="L49" s="20" t="n"/>
      <c r="M49" s="18" t="n"/>
      <c r="N49" s="10">
        <f>IF(OR($C49="",$I49="",$J49="",$M49=""),"",IF(OR($M49="Pagato",$M49="Incassato"),IFERROR(IF($C49="Entrata",$J49-$I49,$I49-$J49),""),""))</f>
        <v/>
      </c>
      <c r="O49" s="36">
        <f>IF($A49="","",IFERROR(DATE(YEAR($A49),MONTH($A49),1),""))</f>
        <v/>
      </c>
    </row>
    <row r="50">
      <c r="A50" s="35" t="n"/>
      <c r="B50" s="35" t="n"/>
      <c r="C50" s="18" t="n"/>
      <c r="D50" s="19" t="n"/>
      <c r="E50" s="20" t="n"/>
      <c r="F50" s="21" t="n"/>
      <c r="G50" s="18" t="n"/>
      <c r="H50" s="22" t="n"/>
      <c r="I50" s="7">
        <f>IF(OR($A50="",$C50="",$F50="",$H50=""),"",IFERROR($F50*$H50,""))</f>
        <v/>
      </c>
      <c r="J50" s="22" t="n"/>
      <c r="K50" s="20" t="n"/>
      <c r="L50" s="20" t="n"/>
      <c r="M50" s="18" t="n"/>
      <c r="N50" s="7">
        <f>IF(OR($C50="",$I50="",$J50="",$M50=""),"",IF(OR($M50="Pagato",$M50="Incassato"),IFERROR(IF($C50="Entrata",$J50-$I50,$I50-$J50),""),""))</f>
        <v/>
      </c>
      <c r="O50" s="37">
        <f>IF($A50="","",IFERROR(DATE(YEAR($A50),MONTH($A50),1),""))</f>
        <v/>
      </c>
    </row>
    <row r="51">
      <c r="A51" s="35" t="n"/>
      <c r="B51" s="35" t="n"/>
      <c r="C51" s="18" t="n"/>
      <c r="D51" s="19" t="n"/>
      <c r="E51" s="20" t="n"/>
      <c r="F51" s="21" t="n"/>
      <c r="G51" s="18" t="n"/>
      <c r="H51" s="22" t="n"/>
      <c r="I51" s="10">
        <f>IF(OR($A51="",$C51="",$F51="",$H51=""),"",IFERROR($F51*$H51,""))</f>
        <v/>
      </c>
      <c r="J51" s="22" t="n"/>
      <c r="K51" s="20" t="n"/>
      <c r="L51" s="20" t="n"/>
      <c r="M51" s="18" t="n"/>
      <c r="N51" s="10">
        <f>IF(OR($C51="",$I51="",$J51="",$M51=""),"",IF(OR($M51="Pagato",$M51="Incassato"),IFERROR(IF($C51="Entrata",$J51-$I51,$I51-$J51),""),""))</f>
        <v/>
      </c>
      <c r="O51" s="36">
        <f>IF($A51="","",IFERROR(DATE(YEAR($A51),MONTH($A51),1),""))</f>
        <v/>
      </c>
    </row>
    <row r="52">
      <c r="A52" s="35" t="n"/>
      <c r="B52" s="35" t="n"/>
      <c r="C52" s="18" t="n"/>
      <c r="D52" s="19" t="n"/>
      <c r="E52" s="20" t="n"/>
      <c r="F52" s="21" t="n"/>
      <c r="G52" s="18" t="n"/>
      <c r="H52" s="22" t="n"/>
      <c r="I52" s="7">
        <f>IF(OR($A52="",$C52="",$F52="",$H52=""),"",IFERROR($F52*$H52,""))</f>
        <v/>
      </c>
      <c r="J52" s="22" t="n"/>
      <c r="K52" s="20" t="n"/>
      <c r="L52" s="20" t="n"/>
      <c r="M52" s="18" t="n"/>
      <c r="N52" s="7">
        <f>IF(OR($C52="",$I52="",$J52="",$M52=""),"",IF(OR($M52="Pagato",$M52="Incassato"),IFERROR(IF($C52="Entrata",$J52-$I52,$I52-$J52),""),""))</f>
        <v/>
      </c>
      <c r="O52" s="37">
        <f>IF($A52="","",IFERROR(DATE(YEAR($A52),MONTH($A52),1),""))</f>
        <v/>
      </c>
    </row>
    <row r="53">
      <c r="A53" s="35" t="n"/>
      <c r="B53" s="35" t="n"/>
      <c r="C53" s="18" t="n"/>
      <c r="D53" s="19" t="n"/>
      <c r="E53" s="20" t="n"/>
      <c r="F53" s="21" t="n"/>
      <c r="G53" s="18" t="n"/>
      <c r="H53" s="22" t="n"/>
      <c r="I53" s="10">
        <f>IF(OR($A53="",$C53="",$F53="",$H53=""),"",IFERROR($F53*$H53,""))</f>
        <v/>
      </c>
      <c r="J53" s="22" t="n"/>
      <c r="K53" s="20" t="n"/>
      <c r="L53" s="20" t="n"/>
      <c r="M53" s="18" t="n"/>
      <c r="N53" s="10">
        <f>IF(OR($C53="",$I53="",$J53="",$M53=""),"",IF(OR($M53="Pagato",$M53="Incassato"),IFERROR(IF($C53="Entrata",$J53-$I53,$I53-$J53),""),""))</f>
        <v/>
      </c>
      <c r="O53" s="36">
        <f>IF($A53="","",IFERROR(DATE(YEAR($A53),MONTH($A53),1),""))</f>
        <v/>
      </c>
    </row>
    <row r="54">
      <c r="A54" s="35" t="n"/>
      <c r="B54" s="35" t="n"/>
      <c r="C54" s="18" t="n"/>
      <c r="D54" s="19" t="n"/>
      <c r="E54" s="20" t="n"/>
      <c r="F54" s="21" t="n"/>
      <c r="G54" s="18" t="n"/>
      <c r="H54" s="22" t="n"/>
      <c r="I54" s="7">
        <f>IF(OR($A54="",$C54="",$F54="",$H54=""),"",IFERROR($F54*$H54,""))</f>
        <v/>
      </c>
      <c r="J54" s="22" t="n"/>
      <c r="K54" s="20" t="n"/>
      <c r="L54" s="20" t="n"/>
      <c r="M54" s="18" t="n"/>
      <c r="N54" s="7">
        <f>IF(OR($C54="",$I54="",$J54="",$M54=""),"",IF(OR($M54="Pagato",$M54="Incassato"),IFERROR(IF($C54="Entrata",$J54-$I54,$I54-$J54),""),""))</f>
        <v/>
      </c>
      <c r="O54" s="37">
        <f>IF($A54="","",IFERROR(DATE(YEAR($A54),MONTH($A54),1),""))</f>
        <v/>
      </c>
    </row>
    <row r="55">
      <c r="A55" s="35" t="n"/>
      <c r="B55" s="35" t="n"/>
      <c r="C55" s="18" t="n"/>
      <c r="D55" s="19" t="n"/>
      <c r="E55" s="20" t="n"/>
      <c r="F55" s="21" t="n"/>
      <c r="G55" s="18" t="n"/>
      <c r="H55" s="22" t="n"/>
      <c r="I55" s="10">
        <f>IF(OR($A55="",$C55="",$F55="",$H55=""),"",IFERROR($F55*$H55,""))</f>
        <v/>
      </c>
      <c r="J55" s="22" t="n"/>
      <c r="K55" s="20" t="n"/>
      <c r="L55" s="20" t="n"/>
      <c r="M55" s="18" t="n"/>
      <c r="N55" s="10">
        <f>IF(OR($C55="",$I55="",$J55="",$M55=""),"",IF(OR($M55="Pagato",$M55="Incassato"),IFERROR(IF($C55="Entrata",$J55-$I55,$I55-$J55),""),""))</f>
        <v/>
      </c>
      <c r="O55" s="36">
        <f>IF($A55="","",IFERROR(DATE(YEAR($A55),MONTH($A55),1),""))</f>
        <v/>
      </c>
    </row>
    <row r="56">
      <c r="A56" s="35" t="n"/>
      <c r="B56" s="35" t="n"/>
      <c r="C56" s="18" t="n"/>
      <c r="D56" s="19" t="n"/>
      <c r="E56" s="20" t="n"/>
      <c r="F56" s="21" t="n"/>
      <c r="G56" s="18" t="n"/>
      <c r="H56" s="22" t="n"/>
      <c r="I56" s="7">
        <f>IF(OR($A56="",$C56="",$F56="",$H56=""),"",IFERROR($F56*$H56,""))</f>
        <v/>
      </c>
      <c r="J56" s="22" t="n"/>
      <c r="K56" s="20" t="n"/>
      <c r="L56" s="20" t="n"/>
      <c r="M56" s="18" t="n"/>
      <c r="N56" s="7">
        <f>IF(OR($C56="",$I56="",$J56="",$M56=""),"",IF(OR($M56="Pagato",$M56="Incassato"),IFERROR(IF($C56="Entrata",$J56-$I56,$I56-$J56),""),""))</f>
        <v/>
      </c>
      <c r="O56" s="37">
        <f>IF($A56="","",IFERROR(DATE(YEAR($A56),MONTH($A56),1),""))</f>
        <v/>
      </c>
    </row>
    <row r="57">
      <c r="A57" s="35" t="n"/>
      <c r="B57" s="35" t="n"/>
      <c r="C57" s="18" t="n"/>
      <c r="D57" s="19" t="n"/>
      <c r="E57" s="20" t="n"/>
      <c r="F57" s="21" t="n"/>
      <c r="G57" s="18" t="n"/>
      <c r="H57" s="22" t="n"/>
      <c r="I57" s="10">
        <f>IF(OR($A57="",$C57="",$F57="",$H57=""),"",IFERROR($F57*$H57,""))</f>
        <v/>
      </c>
      <c r="J57" s="22" t="n"/>
      <c r="K57" s="20" t="n"/>
      <c r="L57" s="20" t="n"/>
      <c r="M57" s="18" t="n"/>
      <c r="N57" s="10">
        <f>IF(OR($C57="",$I57="",$J57="",$M57=""),"",IF(OR($M57="Pagato",$M57="Incassato"),IFERROR(IF($C57="Entrata",$J57-$I57,$I57-$J57),""),""))</f>
        <v/>
      </c>
      <c r="O57" s="36">
        <f>IF($A57="","",IFERROR(DATE(YEAR($A57),MONTH($A57),1),""))</f>
        <v/>
      </c>
    </row>
    <row r="58">
      <c r="A58" s="35" t="n"/>
      <c r="B58" s="35" t="n"/>
      <c r="C58" s="18" t="n"/>
      <c r="D58" s="19" t="n"/>
      <c r="E58" s="20" t="n"/>
      <c r="F58" s="21" t="n"/>
      <c r="G58" s="18" t="n"/>
      <c r="H58" s="22" t="n"/>
      <c r="I58" s="7">
        <f>IF(OR($A58="",$C58="",$F58="",$H58=""),"",IFERROR($F58*$H58,""))</f>
        <v/>
      </c>
      <c r="J58" s="22" t="n"/>
      <c r="K58" s="20" t="n"/>
      <c r="L58" s="20" t="n"/>
      <c r="M58" s="18" t="n"/>
      <c r="N58" s="7">
        <f>IF(OR($C58="",$I58="",$J58="",$M58=""),"",IF(OR($M58="Pagato",$M58="Incassato"),IFERROR(IF($C58="Entrata",$J58-$I58,$I58-$J58),""),""))</f>
        <v/>
      </c>
      <c r="O58" s="37">
        <f>IF($A58="","",IFERROR(DATE(YEAR($A58),MONTH($A58),1),""))</f>
        <v/>
      </c>
    </row>
    <row r="59">
      <c r="A59" s="35" t="n"/>
      <c r="B59" s="35" t="n"/>
      <c r="C59" s="18" t="n"/>
      <c r="D59" s="19" t="n"/>
      <c r="E59" s="20" t="n"/>
      <c r="F59" s="21" t="n"/>
      <c r="G59" s="18" t="n"/>
      <c r="H59" s="22" t="n"/>
      <c r="I59" s="10">
        <f>IF(OR($A59="",$C59="",$F59="",$H59=""),"",IFERROR($F59*$H59,""))</f>
        <v/>
      </c>
      <c r="J59" s="22" t="n"/>
      <c r="K59" s="20" t="n"/>
      <c r="L59" s="20" t="n"/>
      <c r="M59" s="18" t="n"/>
      <c r="N59" s="10">
        <f>IF(OR($C59="",$I59="",$J59="",$M59=""),"",IF(OR($M59="Pagato",$M59="Incassato"),IFERROR(IF($C59="Entrata",$J59-$I59,$I59-$J59),""),""))</f>
        <v/>
      </c>
      <c r="O59" s="36">
        <f>IF($A59="","",IFERROR(DATE(YEAR($A59),MONTH($A59),1),""))</f>
        <v/>
      </c>
    </row>
    <row r="60">
      <c r="A60" s="35" t="n"/>
      <c r="B60" s="35" t="n"/>
      <c r="C60" s="18" t="n"/>
      <c r="D60" s="19" t="n"/>
      <c r="E60" s="20" t="n"/>
      <c r="F60" s="21" t="n"/>
      <c r="G60" s="18" t="n"/>
      <c r="H60" s="22" t="n"/>
      <c r="I60" s="7">
        <f>IF(OR($A60="",$C60="",$F60="",$H60=""),"",IFERROR($F60*$H60,""))</f>
        <v/>
      </c>
      <c r="J60" s="22" t="n"/>
      <c r="K60" s="20" t="n"/>
      <c r="L60" s="20" t="n"/>
      <c r="M60" s="18" t="n"/>
      <c r="N60" s="7">
        <f>IF(OR($C60="",$I60="",$J60="",$M60=""),"",IF(OR($M60="Pagato",$M60="Incassato"),IFERROR(IF($C60="Entrata",$J60-$I60,$I60-$J60),""),""))</f>
        <v/>
      </c>
      <c r="O60" s="37">
        <f>IF($A60="","",IFERROR(DATE(YEAR($A60),MONTH($A60),1),""))</f>
        <v/>
      </c>
    </row>
    <row r="61">
      <c r="A61" s="35" t="n"/>
      <c r="B61" s="35" t="n"/>
      <c r="C61" s="18" t="n"/>
      <c r="D61" s="19" t="n"/>
      <c r="E61" s="20" t="n"/>
      <c r="F61" s="21" t="n"/>
      <c r="G61" s="18" t="n"/>
      <c r="H61" s="22" t="n"/>
      <c r="I61" s="10">
        <f>IF(OR($A61="",$C61="",$F61="",$H61=""),"",IFERROR($F61*$H61,""))</f>
        <v/>
      </c>
      <c r="J61" s="22" t="n"/>
      <c r="K61" s="20" t="n"/>
      <c r="L61" s="20" t="n"/>
      <c r="M61" s="18" t="n"/>
      <c r="N61" s="10">
        <f>IF(OR($C61="",$I61="",$J61="",$M61=""),"",IF(OR($M61="Pagato",$M61="Incassato"),IFERROR(IF($C61="Entrata",$J61-$I61,$I61-$J61),""),""))</f>
        <v/>
      </c>
      <c r="O61" s="36">
        <f>IF($A61="","",IFERROR(DATE(YEAR($A61),MONTH($A61),1),""))</f>
        <v/>
      </c>
    </row>
    <row r="62">
      <c r="A62" s="35" t="n"/>
      <c r="B62" s="35" t="n"/>
      <c r="C62" s="18" t="n"/>
      <c r="D62" s="19" t="n"/>
      <c r="E62" s="20" t="n"/>
      <c r="F62" s="21" t="n"/>
      <c r="G62" s="18" t="n"/>
      <c r="H62" s="22" t="n"/>
      <c r="I62" s="7">
        <f>IF(OR($A62="",$C62="",$F62="",$H62=""),"",IFERROR($F62*$H62,""))</f>
        <v/>
      </c>
      <c r="J62" s="22" t="n"/>
      <c r="K62" s="20" t="n"/>
      <c r="L62" s="20" t="n"/>
      <c r="M62" s="18" t="n"/>
      <c r="N62" s="7">
        <f>IF(OR($C62="",$I62="",$J62="",$M62=""),"",IF(OR($M62="Pagato",$M62="Incassato"),IFERROR(IF($C62="Entrata",$J62-$I62,$I62-$J62),""),""))</f>
        <v/>
      </c>
      <c r="O62" s="37">
        <f>IF($A62="","",IFERROR(DATE(YEAR($A62),MONTH($A62),1),""))</f>
        <v/>
      </c>
    </row>
    <row r="63">
      <c r="A63" s="35" t="n"/>
      <c r="B63" s="35" t="n"/>
      <c r="C63" s="18" t="n"/>
      <c r="D63" s="19" t="n"/>
      <c r="E63" s="20" t="n"/>
      <c r="F63" s="21" t="n"/>
      <c r="G63" s="18" t="n"/>
      <c r="H63" s="22" t="n"/>
      <c r="I63" s="10">
        <f>IF(OR($A63="",$C63="",$F63="",$H63=""),"",IFERROR($F63*$H63,""))</f>
        <v/>
      </c>
      <c r="J63" s="22" t="n"/>
      <c r="K63" s="20" t="n"/>
      <c r="L63" s="20" t="n"/>
      <c r="M63" s="18" t="n"/>
      <c r="N63" s="10">
        <f>IF(OR($C63="",$I63="",$J63="",$M63=""),"",IF(OR($M63="Pagato",$M63="Incassato"),IFERROR(IF($C63="Entrata",$J63-$I63,$I63-$J63),""),""))</f>
        <v/>
      </c>
      <c r="O63" s="36">
        <f>IF($A63="","",IFERROR(DATE(YEAR($A63),MONTH($A63),1),""))</f>
        <v/>
      </c>
    </row>
    <row r="64">
      <c r="A64" s="35" t="n"/>
      <c r="B64" s="35" t="n"/>
      <c r="C64" s="18" t="n"/>
      <c r="D64" s="19" t="n"/>
      <c r="E64" s="20" t="n"/>
      <c r="F64" s="21" t="n"/>
      <c r="G64" s="18" t="n"/>
      <c r="H64" s="22" t="n"/>
      <c r="I64" s="7">
        <f>IF(OR($A64="",$C64="",$F64="",$H64=""),"",IFERROR($F64*$H64,""))</f>
        <v/>
      </c>
      <c r="J64" s="22" t="n"/>
      <c r="K64" s="20" t="n"/>
      <c r="L64" s="20" t="n"/>
      <c r="M64" s="18" t="n"/>
      <c r="N64" s="7">
        <f>IF(OR($C64="",$I64="",$J64="",$M64=""),"",IF(OR($M64="Pagato",$M64="Incassato"),IFERROR(IF($C64="Entrata",$J64-$I64,$I64-$J64),""),""))</f>
        <v/>
      </c>
      <c r="O64" s="37">
        <f>IF($A64="","",IFERROR(DATE(YEAR($A64),MONTH($A64),1),""))</f>
        <v/>
      </c>
    </row>
    <row r="65">
      <c r="A65" s="35" t="n"/>
      <c r="B65" s="35" t="n"/>
      <c r="C65" s="18" t="n"/>
      <c r="D65" s="19" t="n"/>
      <c r="E65" s="20" t="n"/>
      <c r="F65" s="21" t="n"/>
      <c r="G65" s="18" t="n"/>
      <c r="H65" s="22" t="n"/>
      <c r="I65" s="10">
        <f>IF(OR($A65="",$C65="",$F65="",$H65=""),"",IFERROR($F65*$H65,""))</f>
        <v/>
      </c>
      <c r="J65" s="22" t="n"/>
      <c r="K65" s="20" t="n"/>
      <c r="L65" s="20" t="n"/>
      <c r="M65" s="18" t="n"/>
      <c r="N65" s="10">
        <f>IF(OR($C65="",$I65="",$J65="",$M65=""),"",IF(OR($M65="Pagato",$M65="Incassato"),IFERROR(IF($C65="Entrata",$J65-$I65,$I65-$J65),""),""))</f>
        <v/>
      </c>
      <c r="O65" s="36">
        <f>IF($A65="","",IFERROR(DATE(YEAR($A65),MONTH($A65),1),""))</f>
        <v/>
      </c>
    </row>
    <row r="66">
      <c r="A66" s="35" t="n"/>
      <c r="B66" s="35" t="n"/>
      <c r="C66" s="18" t="n"/>
      <c r="D66" s="19" t="n"/>
      <c r="E66" s="20" t="n"/>
      <c r="F66" s="21" t="n"/>
      <c r="G66" s="18" t="n"/>
      <c r="H66" s="22" t="n"/>
      <c r="I66" s="7">
        <f>IF(OR($A66="",$C66="",$F66="",$H66=""),"",IFERROR($F66*$H66,""))</f>
        <v/>
      </c>
      <c r="J66" s="22" t="n"/>
      <c r="K66" s="20" t="n"/>
      <c r="L66" s="20" t="n"/>
      <c r="M66" s="18" t="n"/>
      <c r="N66" s="7">
        <f>IF(OR($C66="",$I66="",$J66="",$M66=""),"",IF(OR($M66="Pagato",$M66="Incassato"),IFERROR(IF($C66="Entrata",$J66-$I66,$I66-$J66),""),""))</f>
        <v/>
      </c>
      <c r="O66" s="37">
        <f>IF($A66="","",IFERROR(DATE(YEAR($A66),MONTH($A66),1),""))</f>
        <v/>
      </c>
    </row>
    <row r="67">
      <c r="A67" s="35" t="n"/>
      <c r="B67" s="35" t="n"/>
      <c r="C67" s="18" t="n"/>
      <c r="D67" s="19" t="n"/>
      <c r="E67" s="20" t="n"/>
      <c r="F67" s="21" t="n"/>
      <c r="G67" s="18" t="n"/>
      <c r="H67" s="22" t="n"/>
      <c r="I67" s="10">
        <f>IF(OR($A67="",$C67="",$F67="",$H67=""),"",IFERROR($F67*$H67,""))</f>
        <v/>
      </c>
      <c r="J67" s="22" t="n"/>
      <c r="K67" s="20" t="n"/>
      <c r="L67" s="20" t="n"/>
      <c r="M67" s="18" t="n"/>
      <c r="N67" s="10">
        <f>IF(OR($C67="",$I67="",$J67="",$M67=""),"",IF(OR($M67="Pagato",$M67="Incassato"),IFERROR(IF($C67="Entrata",$J67-$I67,$I67-$J67),""),""))</f>
        <v/>
      </c>
      <c r="O67" s="36">
        <f>IF($A67="","",IFERROR(DATE(YEAR($A67),MONTH($A67),1),""))</f>
        <v/>
      </c>
    </row>
    <row r="68">
      <c r="A68" s="35" t="n"/>
      <c r="B68" s="35" t="n"/>
      <c r="C68" s="18" t="n"/>
      <c r="D68" s="19" t="n"/>
      <c r="E68" s="20" t="n"/>
      <c r="F68" s="21" t="n"/>
      <c r="G68" s="18" t="n"/>
      <c r="H68" s="22" t="n"/>
      <c r="I68" s="7">
        <f>IF(OR($A68="",$C68="",$F68="",$H68=""),"",IFERROR($F68*$H68,""))</f>
        <v/>
      </c>
      <c r="J68" s="22" t="n"/>
      <c r="K68" s="20" t="n"/>
      <c r="L68" s="20" t="n"/>
      <c r="M68" s="18" t="n"/>
      <c r="N68" s="7">
        <f>IF(OR($C68="",$I68="",$J68="",$M68=""),"",IF(OR($M68="Pagato",$M68="Incassato"),IFERROR(IF($C68="Entrata",$J68-$I68,$I68-$J68),""),""))</f>
        <v/>
      </c>
      <c r="O68" s="37">
        <f>IF($A68="","",IFERROR(DATE(YEAR($A68),MONTH($A68),1),""))</f>
        <v/>
      </c>
    </row>
    <row r="69">
      <c r="A69" s="35" t="n"/>
      <c r="B69" s="35" t="n"/>
      <c r="C69" s="18" t="n"/>
      <c r="D69" s="19" t="n"/>
      <c r="E69" s="20" t="n"/>
      <c r="F69" s="21" t="n"/>
      <c r="G69" s="18" t="n"/>
      <c r="H69" s="22" t="n"/>
      <c r="I69" s="10">
        <f>IF(OR($A69="",$C69="",$F69="",$H69=""),"",IFERROR($F69*$H69,""))</f>
        <v/>
      </c>
      <c r="J69" s="22" t="n"/>
      <c r="K69" s="20" t="n"/>
      <c r="L69" s="20" t="n"/>
      <c r="M69" s="18" t="n"/>
      <c r="N69" s="10">
        <f>IF(OR($C69="",$I69="",$J69="",$M69=""),"",IF(OR($M69="Pagato",$M69="Incassato"),IFERROR(IF($C69="Entrata",$J69-$I69,$I69-$J69),""),""))</f>
        <v/>
      </c>
      <c r="O69" s="36">
        <f>IF($A69="","",IFERROR(DATE(YEAR($A69),MONTH($A69),1),""))</f>
        <v/>
      </c>
    </row>
    <row r="70">
      <c r="A70" s="35" t="n"/>
      <c r="B70" s="35" t="n"/>
      <c r="C70" s="18" t="n"/>
      <c r="D70" s="19" t="n"/>
      <c r="E70" s="20" t="n"/>
      <c r="F70" s="21" t="n"/>
      <c r="G70" s="18" t="n"/>
      <c r="H70" s="22" t="n"/>
      <c r="I70" s="7">
        <f>IF(OR($A70="",$C70="",$F70="",$H70=""),"",IFERROR($F70*$H70,""))</f>
        <v/>
      </c>
      <c r="J70" s="22" t="n"/>
      <c r="K70" s="20" t="n"/>
      <c r="L70" s="20" t="n"/>
      <c r="M70" s="18" t="n"/>
      <c r="N70" s="7">
        <f>IF(OR($C70="",$I70="",$J70="",$M70=""),"",IF(OR($M70="Pagato",$M70="Incassato"),IFERROR(IF($C70="Entrata",$J70-$I70,$I70-$J70),""),""))</f>
        <v/>
      </c>
      <c r="O70" s="37">
        <f>IF($A70="","",IFERROR(DATE(YEAR($A70),MONTH($A70),1),""))</f>
        <v/>
      </c>
    </row>
    <row r="71">
      <c r="A71" s="35" t="n"/>
      <c r="B71" s="35" t="n"/>
      <c r="C71" s="18" t="n"/>
      <c r="D71" s="19" t="n"/>
      <c r="E71" s="20" t="n"/>
      <c r="F71" s="21" t="n"/>
      <c r="G71" s="18" t="n"/>
      <c r="H71" s="22" t="n"/>
      <c r="I71" s="10">
        <f>IF(OR($A71="",$C71="",$F71="",$H71=""),"",IFERROR($F71*$H71,""))</f>
        <v/>
      </c>
      <c r="J71" s="22" t="n"/>
      <c r="K71" s="20" t="n"/>
      <c r="L71" s="20" t="n"/>
      <c r="M71" s="18" t="n"/>
      <c r="N71" s="10">
        <f>IF(OR($C71="",$I71="",$J71="",$M71=""),"",IF(OR($M71="Pagato",$M71="Incassato"),IFERROR(IF($C71="Entrata",$J71-$I71,$I71-$J71),""),""))</f>
        <v/>
      </c>
      <c r="O71" s="36">
        <f>IF($A71="","",IFERROR(DATE(YEAR($A71),MONTH($A71),1),""))</f>
        <v/>
      </c>
    </row>
    <row r="72">
      <c r="A72" s="35" t="n"/>
      <c r="B72" s="35" t="n"/>
      <c r="C72" s="18" t="n"/>
      <c r="D72" s="19" t="n"/>
      <c r="E72" s="20" t="n"/>
      <c r="F72" s="21" t="n"/>
      <c r="G72" s="18" t="n"/>
      <c r="H72" s="22" t="n"/>
      <c r="I72" s="7">
        <f>IF(OR($A72="",$C72="",$F72="",$H72=""),"",IFERROR($F72*$H72,""))</f>
        <v/>
      </c>
      <c r="J72" s="22" t="n"/>
      <c r="K72" s="20" t="n"/>
      <c r="L72" s="20" t="n"/>
      <c r="M72" s="18" t="n"/>
      <c r="N72" s="7">
        <f>IF(OR($C72="",$I72="",$J72="",$M72=""),"",IF(OR($M72="Pagato",$M72="Incassato"),IFERROR(IF($C72="Entrata",$J72-$I72,$I72-$J72),""),""))</f>
        <v/>
      </c>
      <c r="O72" s="37">
        <f>IF($A72="","",IFERROR(DATE(YEAR($A72),MONTH($A72),1),""))</f>
        <v/>
      </c>
    </row>
    <row r="73">
      <c r="A73" s="35" t="n"/>
      <c r="B73" s="35" t="n"/>
      <c r="C73" s="18" t="n"/>
      <c r="D73" s="19" t="n"/>
      <c r="E73" s="20" t="n"/>
      <c r="F73" s="21" t="n"/>
      <c r="G73" s="18" t="n"/>
      <c r="H73" s="22" t="n"/>
      <c r="I73" s="10">
        <f>IF(OR($A73="",$C73="",$F73="",$H73=""),"",IFERROR($F73*$H73,""))</f>
        <v/>
      </c>
      <c r="J73" s="22" t="n"/>
      <c r="K73" s="20" t="n"/>
      <c r="L73" s="20" t="n"/>
      <c r="M73" s="18" t="n"/>
      <c r="N73" s="10">
        <f>IF(OR($C73="",$I73="",$J73="",$M73=""),"",IF(OR($M73="Pagato",$M73="Incassato"),IFERROR(IF($C73="Entrata",$J73-$I73,$I73-$J73),""),""))</f>
        <v/>
      </c>
      <c r="O73" s="36">
        <f>IF($A73="","",IFERROR(DATE(YEAR($A73),MONTH($A73),1),""))</f>
        <v/>
      </c>
    </row>
    <row r="74">
      <c r="A74" s="35" t="n"/>
      <c r="B74" s="35" t="n"/>
      <c r="C74" s="18" t="n"/>
      <c r="D74" s="19" t="n"/>
      <c r="E74" s="20" t="n"/>
      <c r="F74" s="21" t="n"/>
      <c r="G74" s="18" t="n"/>
      <c r="H74" s="22" t="n"/>
      <c r="I74" s="7">
        <f>IF(OR($A74="",$C74="",$F74="",$H74=""),"",IFERROR($F74*$H74,""))</f>
        <v/>
      </c>
      <c r="J74" s="22" t="n"/>
      <c r="K74" s="20" t="n"/>
      <c r="L74" s="20" t="n"/>
      <c r="M74" s="18" t="n"/>
      <c r="N74" s="7">
        <f>IF(OR($C74="",$I74="",$J74="",$M74=""),"",IF(OR($M74="Pagato",$M74="Incassato"),IFERROR(IF($C74="Entrata",$J74-$I74,$I74-$J74),""),""))</f>
        <v/>
      </c>
      <c r="O74" s="37">
        <f>IF($A74="","",IFERROR(DATE(YEAR($A74),MONTH($A74),1),""))</f>
        <v/>
      </c>
    </row>
    <row r="75">
      <c r="A75" s="35" t="n"/>
      <c r="B75" s="35" t="n"/>
      <c r="C75" s="18" t="n"/>
      <c r="D75" s="19" t="n"/>
      <c r="E75" s="20" t="n"/>
      <c r="F75" s="21" t="n"/>
      <c r="G75" s="18" t="n"/>
      <c r="H75" s="22" t="n"/>
      <c r="I75" s="10">
        <f>IF(OR($A75="",$C75="",$F75="",$H75=""),"",IFERROR($F75*$H75,""))</f>
        <v/>
      </c>
      <c r="J75" s="22" t="n"/>
      <c r="K75" s="20" t="n"/>
      <c r="L75" s="20" t="n"/>
      <c r="M75" s="18" t="n"/>
      <c r="N75" s="10">
        <f>IF(OR($C75="",$I75="",$J75="",$M75=""),"",IF(OR($M75="Pagato",$M75="Incassato"),IFERROR(IF($C75="Entrata",$J75-$I75,$I75-$J75),""),""))</f>
        <v/>
      </c>
      <c r="O75" s="36">
        <f>IF($A75="","",IFERROR(DATE(YEAR($A75),MONTH($A75),1),""))</f>
        <v/>
      </c>
    </row>
    <row r="76">
      <c r="A76" s="35" t="n"/>
      <c r="B76" s="35" t="n"/>
      <c r="C76" s="18" t="n"/>
      <c r="D76" s="19" t="n"/>
      <c r="E76" s="20" t="n"/>
      <c r="F76" s="21" t="n"/>
      <c r="G76" s="18" t="n"/>
      <c r="H76" s="22" t="n"/>
      <c r="I76" s="7">
        <f>IF(OR($A76="",$C76="",$F76="",$H76=""),"",IFERROR($F76*$H76,""))</f>
        <v/>
      </c>
      <c r="J76" s="22" t="n"/>
      <c r="K76" s="20" t="n"/>
      <c r="L76" s="20" t="n"/>
      <c r="M76" s="18" t="n"/>
      <c r="N76" s="7">
        <f>IF(OR($C76="",$I76="",$J76="",$M76=""),"",IF(OR($M76="Pagato",$M76="Incassato"),IFERROR(IF($C76="Entrata",$J76-$I76,$I76-$J76),""),""))</f>
        <v/>
      </c>
      <c r="O76" s="37">
        <f>IF($A76="","",IFERROR(DATE(YEAR($A76),MONTH($A76),1),""))</f>
        <v/>
      </c>
    </row>
    <row r="77">
      <c r="A77" s="35" t="n"/>
      <c r="B77" s="35" t="n"/>
      <c r="C77" s="18" t="n"/>
      <c r="D77" s="19" t="n"/>
      <c r="E77" s="20" t="n"/>
      <c r="F77" s="21" t="n"/>
      <c r="G77" s="18" t="n"/>
      <c r="H77" s="22" t="n"/>
      <c r="I77" s="10">
        <f>IF(OR($A77="",$C77="",$F77="",$H77=""),"",IFERROR($F77*$H77,""))</f>
        <v/>
      </c>
      <c r="J77" s="22" t="n"/>
      <c r="K77" s="20" t="n"/>
      <c r="L77" s="20" t="n"/>
      <c r="M77" s="18" t="n"/>
      <c r="N77" s="10">
        <f>IF(OR($C77="",$I77="",$J77="",$M77=""),"",IF(OR($M77="Pagato",$M77="Incassato"),IFERROR(IF($C77="Entrata",$J77-$I77,$I77-$J77),""),""))</f>
        <v/>
      </c>
      <c r="O77" s="36">
        <f>IF($A77="","",IFERROR(DATE(YEAR($A77),MONTH($A77),1),""))</f>
        <v/>
      </c>
    </row>
    <row r="78">
      <c r="A78" s="35" t="n"/>
      <c r="B78" s="35" t="n"/>
      <c r="C78" s="18" t="n"/>
      <c r="D78" s="19" t="n"/>
      <c r="E78" s="20" t="n"/>
      <c r="F78" s="21" t="n"/>
      <c r="G78" s="18" t="n"/>
      <c r="H78" s="22" t="n"/>
      <c r="I78" s="7">
        <f>IF(OR($A78="",$C78="",$F78="",$H78=""),"",IFERROR($F78*$H78,""))</f>
        <v/>
      </c>
      <c r="J78" s="22" t="n"/>
      <c r="K78" s="20" t="n"/>
      <c r="L78" s="20" t="n"/>
      <c r="M78" s="18" t="n"/>
      <c r="N78" s="7">
        <f>IF(OR($C78="",$I78="",$J78="",$M78=""),"",IF(OR($M78="Pagato",$M78="Incassato"),IFERROR(IF($C78="Entrata",$J78-$I78,$I78-$J78),""),""))</f>
        <v/>
      </c>
      <c r="O78" s="37">
        <f>IF($A78="","",IFERROR(DATE(YEAR($A78),MONTH($A78),1),""))</f>
        <v/>
      </c>
    </row>
    <row r="79">
      <c r="A79" s="35" t="n"/>
      <c r="B79" s="35" t="n"/>
      <c r="C79" s="18" t="n"/>
      <c r="D79" s="19" t="n"/>
      <c r="E79" s="20" t="n"/>
      <c r="F79" s="21" t="n"/>
      <c r="G79" s="18" t="n"/>
      <c r="H79" s="22" t="n"/>
      <c r="I79" s="10">
        <f>IF(OR($A79="",$C79="",$F79="",$H79=""),"",IFERROR($F79*$H79,""))</f>
        <v/>
      </c>
      <c r="J79" s="22" t="n"/>
      <c r="K79" s="20" t="n"/>
      <c r="L79" s="20" t="n"/>
      <c r="M79" s="18" t="n"/>
      <c r="N79" s="10">
        <f>IF(OR($C79="",$I79="",$J79="",$M79=""),"",IF(OR($M79="Pagato",$M79="Incassato"),IFERROR(IF($C79="Entrata",$J79-$I79,$I79-$J79),""),""))</f>
        <v/>
      </c>
      <c r="O79" s="36">
        <f>IF($A79="","",IFERROR(DATE(YEAR($A79),MONTH($A79),1),""))</f>
        <v/>
      </c>
    </row>
    <row r="80">
      <c r="A80" s="35" t="n"/>
      <c r="B80" s="35" t="n"/>
      <c r="C80" s="18" t="n"/>
      <c r="D80" s="19" t="n"/>
      <c r="E80" s="20" t="n"/>
      <c r="F80" s="21" t="n"/>
      <c r="G80" s="18" t="n"/>
      <c r="H80" s="22" t="n"/>
      <c r="I80" s="7">
        <f>IF(OR($A80="",$C80="",$F80="",$H80=""),"",IFERROR($F80*$H80,""))</f>
        <v/>
      </c>
      <c r="J80" s="22" t="n"/>
      <c r="K80" s="20" t="n"/>
      <c r="L80" s="20" t="n"/>
      <c r="M80" s="18" t="n"/>
      <c r="N80" s="7">
        <f>IF(OR($C80="",$I80="",$J80="",$M80=""),"",IF(OR($M80="Pagato",$M80="Incassato"),IFERROR(IF($C80="Entrata",$J80-$I80,$I80-$J80),""),""))</f>
        <v/>
      </c>
      <c r="O80" s="37">
        <f>IF($A80="","",IFERROR(DATE(YEAR($A80),MONTH($A80),1),""))</f>
        <v/>
      </c>
    </row>
    <row r="81">
      <c r="A81" s="35" t="n"/>
      <c r="B81" s="35" t="n"/>
      <c r="C81" s="18" t="n"/>
      <c r="D81" s="19" t="n"/>
      <c r="E81" s="20" t="n"/>
      <c r="F81" s="21" t="n"/>
      <c r="G81" s="18" t="n"/>
      <c r="H81" s="22" t="n"/>
      <c r="I81" s="10">
        <f>IF(OR($A81="",$C81="",$F81="",$H81=""),"",IFERROR($F81*$H81,""))</f>
        <v/>
      </c>
      <c r="J81" s="22" t="n"/>
      <c r="K81" s="20" t="n"/>
      <c r="L81" s="20" t="n"/>
      <c r="M81" s="18" t="n"/>
      <c r="N81" s="10">
        <f>IF(OR($C81="",$I81="",$J81="",$M81=""),"",IF(OR($M81="Pagato",$M81="Incassato"),IFERROR(IF($C81="Entrata",$J81-$I81,$I81-$J81),""),""))</f>
        <v/>
      </c>
      <c r="O81" s="36">
        <f>IF($A81="","",IFERROR(DATE(YEAR($A81),MONTH($A81),1),""))</f>
        <v/>
      </c>
    </row>
    <row r="82">
      <c r="A82" s="35" t="n"/>
      <c r="B82" s="35" t="n"/>
      <c r="C82" s="18" t="n"/>
      <c r="D82" s="19" t="n"/>
      <c r="E82" s="20" t="n"/>
      <c r="F82" s="21" t="n"/>
      <c r="G82" s="18" t="n"/>
      <c r="H82" s="22" t="n"/>
      <c r="I82" s="7">
        <f>IF(OR($A82="",$C82="",$F82="",$H82=""),"",IFERROR($F82*$H82,""))</f>
        <v/>
      </c>
      <c r="J82" s="22" t="n"/>
      <c r="K82" s="20" t="n"/>
      <c r="L82" s="20" t="n"/>
      <c r="M82" s="18" t="n"/>
      <c r="N82" s="7">
        <f>IF(OR($C82="",$I82="",$J82="",$M82=""),"",IF(OR($M82="Pagato",$M82="Incassato"),IFERROR(IF($C82="Entrata",$J82-$I82,$I82-$J82),""),""))</f>
        <v/>
      </c>
      <c r="O82" s="37">
        <f>IF($A82="","",IFERROR(DATE(YEAR($A82),MONTH($A82),1),""))</f>
        <v/>
      </c>
    </row>
    <row r="83">
      <c r="A83" s="35" t="n"/>
      <c r="B83" s="35" t="n"/>
      <c r="C83" s="18" t="n"/>
      <c r="D83" s="19" t="n"/>
      <c r="E83" s="20" t="n"/>
      <c r="F83" s="21" t="n"/>
      <c r="G83" s="18" t="n"/>
      <c r="H83" s="22" t="n"/>
      <c r="I83" s="10">
        <f>IF(OR($A83="",$C83="",$F83="",$H83=""),"",IFERROR($F83*$H83,""))</f>
        <v/>
      </c>
      <c r="J83" s="22" t="n"/>
      <c r="K83" s="20" t="n"/>
      <c r="L83" s="20" t="n"/>
      <c r="M83" s="18" t="n"/>
      <c r="N83" s="10">
        <f>IF(OR($C83="",$I83="",$J83="",$M83=""),"",IF(OR($M83="Pagato",$M83="Incassato"),IFERROR(IF($C83="Entrata",$J83-$I83,$I83-$J83),""),""))</f>
        <v/>
      </c>
      <c r="O83" s="36">
        <f>IF($A83="","",IFERROR(DATE(YEAR($A83),MONTH($A83),1),""))</f>
        <v/>
      </c>
    </row>
    <row r="84">
      <c r="A84" s="35" t="n"/>
      <c r="B84" s="35" t="n"/>
      <c r="C84" s="18" t="n"/>
      <c r="D84" s="19" t="n"/>
      <c r="E84" s="20" t="n"/>
      <c r="F84" s="21" t="n"/>
      <c r="G84" s="18" t="n"/>
      <c r="H84" s="22" t="n"/>
      <c r="I84" s="7">
        <f>IF(OR($A84="",$C84="",$F84="",$H84=""),"",IFERROR($F84*$H84,""))</f>
        <v/>
      </c>
      <c r="J84" s="22" t="n"/>
      <c r="K84" s="20" t="n"/>
      <c r="L84" s="20" t="n"/>
      <c r="M84" s="18" t="n"/>
      <c r="N84" s="7">
        <f>IF(OR($C84="",$I84="",$J84="",$M84=""),"",IF(OR($M84="Pagato",$M84="Incassato"),IFERROR(IF($C84="Entrata",$J84-$I84,$I84-$J84),""),""))</f>
        <v/>
      </c>
      <c r="O84" s="37">
        <f>IF($A84="","",IFERROR(DATE(YEAR($A84),MONTH($A84),1),""))</f>
        <v/>
      </c>
    </row>
    <row r="85">
      <c r="A85" s="35" t="n"/>
      <c r="B85" s="35" t="n"/>
      <c r="C85" s="18" t="n"/>
      <c r="D85" s="19" t="n"/>
      <c r="E85" s="20" t="n"/>
      <c r="F85" s="21" t="n"/>
      <c r="G85" s="18" t="n"/>
      <c r="H85" s="22" t="n"/>
      <c r="I85" s="10">
        <f>IF(OR($A85="",$C85="",$F85="",$H85=""),"",IFERROR($F85*$H85,""))</f>
        <v/>
      </c>
      <c r="J85" s="22" t="n"/>
      <c r="K85" s="20" t="n"/>
      <c r="L85" s="20" t="n"/>
      <c r="M85" s="18" t="n"/>
      <c r="N85" s="10">
        <f>IF(OR($C85="",$I85="",$J85="",$M85=""),"",IF(OR($M85="Pagato",$M85="Incassato"),IFERROR(IF($C85="Entrata",$J85-$I85,$I85-$J85),""),""))</f>
        <v/>
      </c>
      <c r="O85" s="36">
        <f>IF($A85="","",IFERROR(DATE(YEAR($A85),MONTH($A85),1),""))</f>
        <v/>
      </c>
    </row>
    <row r="86">
      <c r="A86" s="35" t="n"/>
      <c r="B86" s="35" t="n"/>
      <c r="C86" s="18" t="n"/>
      <c r="D86" s="19" t="n"/>
      <c r="E86" s="20" t="n"/>
      <c r="F86" s="21" t="n"/>
      <c r="G86" s="18" t="n"/>
      <c r="H86" s="22" t="n"/>
      <c r="I86" s="7">
        <f>IF(OR($A86="",$C86="",$F86="",$H86=""),"",IFERROR($F86*$H86,""))</f>
        <v/>
      </c>
      <c r="J86" s="22" t="n"/>
      <c r="K86" s="20" t="n"/>
      <c r="L86" s="20" t="n"/>
      <c r="M86" s="18" t="n"/>
      <c r="N86" s="7">
        <f>IF(OR($C86="",$I86="",$J86="",$M86=""),"",IF(OR($M86="Pagato",$M86="Incassato"),IFERROR(IF($C86="Entrata",$J86-$I86,$I86-$J86),""),""))</f>
        <v/>
      </c>
      <c r="O86" s="37">
        <f>IF($A86="","",IFERROR(DATE(YEAR($A86),MONTH($A86),1),""))</f>
        <v/>
      </c>
    </row>
    <row r="87">
      <c r="A87" s="35" t="n"/>
      <c r="B87" s="35" t="n"/>
      <c r="C87" s="18" t="n"/>
      <c r="D87" s="19" t="n"/>
      <c r="E87" s="20" t="n"/>
      <c r="F87" s="21" t="n"/>
      <c r="G87" s="18" t="n"/>
      <c r="H87" s="22" t="n"/>
      <c r="I87" s="10">
        <f>IF(OR($A87="",$C87="",$F87="",$H87=""),"",IFERROR($F87*$H87,""))</f>
        <v/>
      </c>
      <c r="J87" s="22" t="n"/>
      <c r="K87" s="20" t="n"/>
      <c r="L87" s="20" t="n"/>
      <c r="M87" s="18" t="n"/>
      <c r="N87" s="10">
        <f>IF(OR($C87="",$I87="",$J87="",$M87=""),"",IF(OR($M87="Pagato",$M87="Incassato"),IFERROR(IF($C87="Entrata",$J87-$I87,$I87-$J87),""),""))</f>
        <v/>
      </c>
      <c r="O87" s="36">
        <f>IF($A87="","",IFERROR(DATE(YEAR($A87),MONTH($A87),1),""))</f>
        <v/>
      </c>
    </row>
    <row r="88">
      <c r="A88" s="35" t="n"/>
      <c r="B88" s="35" t="n"/>
      <c r="C88" s="18" t="n"/>
      <c r="D88" s="19" t="n"/>
      <c r="E88" s="20" t="n"/>
      <c r="F88" s="21" t="n"/>
      <c r="G88" s="18" t="n"/>
      <c r="H88" s="22" t="n"/>
      <c r="I88" s="7">
        <f>IF(OR($A88="",$C88="",$F88="",$H88=""),"",IFERROR($F88*$H88,""))</f>
        <v/>
      </c>
      <c r="J88" s="22" t="n"/>
      <c r="K88" s="20" t="n"/>
      <c r="L88" s="20" t="n"/>
      <c r="M88" s="18" t="n"/>
      <c r="N88" s="7">
        <f>IF(OR($C88="",$I88="",$J88="",$M88=""),"",IF(OR($M88="Pagato",$M88="Incassato"),IFERROR(IF($C88="Entrata",$J88-$I88,$I88-$J88),""),""))</f>
        <v/>
      </c>
      <c r="O88" s="37">
        <f>IF($A88="","",IFERROR(DATE(YEAR($A88),MONTH($A88),1),""))</f>
        <v/>
      </c>
    </row>
    <row r="89">
      <c r="A89" s="35" t="n"/>
      <c r="B89" s="35" t="n"/>
      <c r="C89" s="18" t="n"/>
      <c r="D89" s="19" t="n"/>
      <c r="E89" s="20" t="n"/>
      <c r="F89" s="21" t="n"/>
      <c r="G89" s="18" t="n"/>
      <c r="H89" s="22" t="n"/>
      <c r="I89" s="10">
        <f>IF(OR($A89="",$C89="",$F89="",$H89=""),"",IFERROR($F89*$H89,""))</f>
        <v/>
      </c>
      <c r="J89" s="22" t="n"/>
      <c r="K89" s="20" t="n"/>
      <c r="L89" s="20" t="n"/>
      <c r="M89" s="18" t="n"/>
      <c r="N89" s="10">
        <f>IF(OR($C89="",$I89="",$J89="",$M89=""),"",IF(OR($M89="Pagato",$M89="Incassato"),IFERROR(IF($C89="Entrata",$J89-$I89,$I89-$J89),""),""))</f>
        <v/>
      </c>
      <c r="O89" s="36">
        <f>IF($A89="","",IFERROR(DATE(YEAR($A89),MONTH($A89),1),""))</f>
        <v/>
      </c>
    </row>
    <row r="90">
      <c r="A90" s="35" t="n"/>
      <c r="B90" s="35" t="n"/>
      <c r="C90" s="18" t="n"/>
      <c r="D90" s="19" t="n"/>
      <c r="E90" s="20" t="n"/>
      <c r="F90" s="21" t="n"/>
      <c r="G90" s="18" t="n"/>
      <c r="H90" s="22" t="n"/>
      <c r="I90" s="7">
        <f>IF(OR($A90="",$C90="",$F90="",$H90=""),"",IFERROR($F90*$H90,""))</f>
        <v/>
      </c>
      <c r="J90" s="22" t="n"/>
      <c r="K90" s="20" t="n"/>
      <c r="L90" s="20" t="n"/>
      <c r="M90" s="18" t="n"/>
      <c r="N90" s="7">
        <f>IF(OR($C90="",$I90="",$J90="",$M90=""),"",IF(OR($M90="Pagato",$M90="Incassato"),IFERROR(IF($C90="Entrata",$J90-$I90,$I90-$J90),""),""))</f>
        <v/>
      </c>
      <c r="O90" s="37">
        <f>IF($A90="","",IFERROR(DATE(YEAR($A90),MONTH($A90),1),""))</f>
        <v/>
      </c>
    </row>
    <row r="91">
      <c r="A91" s="35" t="n"/>
      <c r="B91" s="35" t="n"/>
      <c r="C91" s="18" t="n"/>
      <c r="D91" s="19" t="n"/>
      <c r="E91" s="20" t="n"/>
      <c r="F91" s="21" t="n"/>
      <c r="G91" s="18" t="n"/>
      <c r="H91" s="22" t="n"/>
      <c r="I91" s="10">
        <f>IF(OR($A91="",$C91="",$F91="",$H91=""),"",IFERROR($F91*$H91,""))</f>
        <v/>
      </c>
      <c r="J91" s="22" t="n"/>
      <c r="K91" s="20" t="n"/>
      <c r="L91" s="20" t="n"/>
      <c r="M91" s="18" t="n"/>
      <c r="N91" s="10">
        <f>IF(OR($C91="",$I91="",$J91="",$M91=""),"",IF(OR($M91="Pagato",$M91="Incassato"),IFERROR(IF($C91="Entrata",$J91-$I91,$I91-$J91),""),""))</f>
        <v/>
      </c>
      <c r="O91" s="36">
        <f>IF($A91="","",IFERROR(DATE(YEAR($A91),MONTH($A91),1),""))</f>
        <v/>
      </c>
    </row>
    <row r="92">
      <c r="A92" s="35" t="n"/>
      <c r="B92" s="35" t="n"/>
      <c r="C92" s="18" t="n"/>
      <c r="D92" s="19" t="n"/>
      <c r="E92" s="20" t="n"/>
      <c r="F92" s="21" t="n"/>
      <c r="G92" s="18" t="n"/>
      <c r="H92" s="22" t="n"/>
      <c r="I92" s="7">
        <f>IF(OR($A92="",$C92="",$F92="",$H92=""),"",IFERROR($F92*$H92,""))</f>
        <v/>
      </c>
      <c r="J92" s="22" t="n"/>
      <c r="K92" s="20" t="n"/>
      <c r="L92" s="20" t="n"/>
      <c r="M92" s="18" t="n"/>
      <c r="N92" s="7">
        <f>IF(OR($C92="",$I92="",$J92="",$M92=""),"",IF(OR($M92="Pagato",$M92="Incassato"),IFERROR(IF($C92="Entrata",$J92-$I92,$I92-$J92),""),""))</f>
        <v/>
      </c>
      <c r="O92" s="37">
        <f>IF($A92="","",IFERROR(DATE(YEAR($A92),MONTH($A92),1),""))</f>
        <v/>
      </c>
    </row>
    <row r="93">
      <c r="A93" s="35" t="n"/>
      <c r="B93" s="35" t="n"/>
      <c r="C93" s="18" t="n"/>
      <c r="D93" s="19" t="n"/>
      <c r="E93" s="20" t="n"/>
      <c r="F93" s="21" t="n"/>
      <c r="G93" s="18" t="n"/>
      <c r="H93" s="22" t="n"/>
      <c r="I93" s="10">
        <f>IF(OR($A93="",$C93="",$F93="",$H93=""),"",IFERROR($F93*$H93,""))</f>
        <v/>
      </c>
      <c r="J93" s="22" t="n"/>
      <c r="K93" s="20" t="n"/>
      <c r="L93" s="20" t="n"/>
      <c r="M93" s="18" t="n"/>
      <c r="N93" s="10">
        <f>IF(OR($C93="",$I93="",$J93="",$M93=""),"",IF(OR($M93="Pagato",$M93="Incassato"),IFERROR(IF($C93="Entrata",$J93-$I93,$I93-$J93),""),""))</f>
        <v/>
      </c>
      <c r="O93" s="36">
        <f>IF($A93="","",IFERROR(DATE(YEAR($A93),MONTH($A93),1),""))</f>
        <v/>
      </c>
    </row>
    <row r="94">
      <c r="A94" s="35" t="n"/>
      <c r="B94" s="35" t="n"/>
      <c r="C94" s="18" t="n"/>
      <c r="D94" s="19" t="n"/>
      <c r="E94" s="20" t="n"/>
      <c r="F94" s="21" t="n"/>
      <c r="G94" s="18" t="n"/>
      <c r="H94" s="22" t="n"/>
      <c r="I94" s="7">
        <f>IF(OR($A94="",$C94="",$F94="",$H94=""),"",IFERROR($F94*$H94,""))</f>
        <v/>
      </c>
      <c r="J94" s="22" t="n"/>
      <c r="K94" s="20" t="n"/>
      <c r="L94" s="20" t="n"/>
      <c r="M94" s="18" t="n"/>
      <c r="N94" s="7">
        <f>IF(OR($C94="",$I94="",$J94="",$M94=""),"",IF(OR($M94="Pagato",$M94="Incassato"),IFERROR(IF($C94="Entrata",$J94-$I94,$I94-$J94),""),""))</f>
        <v/>
      </c>
      <c r="O94" s="37">
        <f>IF($A94="","",IFERROR(DATE(YEAR($A94),MONTH($A94),1),""))</f>
        <v/>
      </c>
    </row>
    <row r="95">
      <c r="A95" s="35" t="n"/>
      <c r="B95" s="35" t="n"/>
      <c r="C95" s="18" t="n"/>
      <c r="D95" s="19" t="n"/>
      <c r="E95" s="20" t="n"/>
      <c r="F95" s="21" t="n"/>
      <c r="G95" s="18" t="n"/>
      <c r="H95" s="22" t="n"/>
      <c r="I95" s="10">
        <f>IF(OR($A95="",$C95="",$F95="",$H95=""),"",IFERROR($F95*$H95,""))</f>
        <v/>
      </c>
      <c r="J95" s="22" t="n"/>
      <c r="K95" s="20" t="n"/>
      <c r="L95" s="20" t="n"/>
      <c r="M95" s="18" t="n"/>
      <c r="N95" s="10">
        <f>IF(OR($C95="",$I95="",$J95="",$M95=""),"",IF(OR($M95="Pagato",$M95="Incassato"),IFERROR(IF($C95="Entrata",$J95-$I95,$I95-$J95),""),""))</f>
        <v/>
      </c>
      <c r="O95" s="36">
        <f>IF($A95="","",IFERROR(DATE(YEAR($A95),MONTH($A95),1),""))</f>
        <v/>
      </c>
    </row>
    <row r="96">
      <c r="A96" s="35" t="n"/>
      <c r="B96" s="35" t="n"/>
      <c r="C96" s="18" t="n"/>
      <c r="D96" s="19" t="n"/>
      <c r="E96" s="20" t="n"/>
      <c r="F96" s="21" t="n"/>
      <c r="G96" s="18" t="n"/>
      <c r="H96" s="22" t="n"/>
      <c r="I96" s="7">
        <f>IF(OR($A96="",$C96="",$F96="",$H96=""),"",IFERROR($F96*$H96,""))</f>
        <v/>
      </c>
      <c r="J96" s="22" t="n"/>
      <c r="K96" s="20" t="n"/>
      <c r="L96" s="20" t="n"/>
      <c r="M96" s="18" t="n"/>
      <c r="N96" s="7">
        <f>IF(OR($C96="",$I96="",$J96="",$M96=""),"",IF(OR($M96="Pagato",$M96="Incassato"),IFERROR(IF($C96="Entrata",$J96-$I96,$I96-$J96),""),""))</f>
        <v/>
      </c>
      <c r="O96" s="37">
        <f>IF($A96="","",IFERROR(DATE(YEAR($A96),MONTH($A96),1),""))</f>
        <v/>
      </c>
    </row>
    <row r="97">
      <c r="A97" s="35" t="n"/>
      <c r="B97" s="35" t="n"/>
      <c r="C97" s="18" t="n"/>
      <c r="D97" s="19" t="n"/>
      <c r="E97" s="20" t="n"/>
      <c r="F97" s="21" t="n"/>
      <c r="G97" s="18" t="n"/>
      <c r="H97" s="22" t="n"/>
      <c r="I97" s="10">
        <f>IF(OR($A97="",$C97="",$F97="",$H97=""),"",IFERROR($F97*$H97,""))</f>
        <v/>
      </c>
      <c r="J97" s="22" t="n"/>
      <c r="K97" s="20" t="n"/>
      <c r="L97" s="20" t="n"/>
      <c r="M97" s="18" t="n"/>
      <c r="N97" s="10">
        <f>IF(OR($C97="",$I97="",$J97="",$M97=""),"",IF(OR($M97="Pagato",$M97="Incassato"),IFERROR(IF($C97="Entrata",$J97-$I97,$I97-$J97),""),""))</f>
        <v/>
      </c>
      <c r="O97" s="36">
        <f>IF($A97="","",IFERROR(DATE(YEAR($A97),MONTH($A97),1),""))</f>
        <v/>
      </c>
    </row>
    <row r="98">
      <c r="A98" s="35" t="n"/>
      <c r="B98" s="35" t="n"/>
      <c r="C98" s="18" t="n"/>
      <c r="D98" s="19" t="n"/>
      <c r="E98" s="20" t="n"/>
      <c r="F98" s="21" t="n"/>
      <c r="G98" s="18" t="n"/>
      <c r="H98" s="22" t="n"/>
      <c r="I98" s="7">
        <f>IF(OR($A98="",$C98="",$F98="",$H98=""),"",IFERROR($F98*$H98,""))</f>
        <v/>
      </c>
      <c r="J98" s="22" t="n"/>
      <c r="K98" s="20" t="n"/>
      <c r="L98" s="20" t="n"/>
      <c r="M98" s="18" t="n"/>
      <c r="N98" s="7">
        <f>IF(OR($C98="",$I98="",$J98="",$M98=""),"",IF(OR($M98="Pagato",$M98="Incassato"),IFERROR(IF($C98="Entrata",$J98-$I98,$I98-$J98),""),""))</f>
        <v/>
      </c>
      <c r="O98" s="37">
        <f>IF($A98="","",IFERROR(DATE(YEAR($A98),MONTH($A98),1),""))</f>
        <v/>
      </c>
    </row>
    <row r="99">
      <c r="A99" s="35" t="n"/>
      <c r="B99" s="35" t="n"/>
      <c r="C99" s="18" t="n"/>
      <c r="D99" s="19" t="n"/>
      <c r="E99" s="20" t="n"/>
      <c r="F99" s="21" t="n"/>
      <c r="G99" s="18" t="n"/>
      <c r="H99" s="22" t="n"/>
      <c r="I99" s="10">
        <f>IF(OR($A99="",$C99="",$F99="",$H99=""),"",IFERROR($F99*$H99,""))</f>
        <v/>
      </c>
      <c r="J99" s="22" t="n"/>
      <c r="K99" s="20" t="n"/>
      <c r="L99" s="20" t="n"/>
      <c r="M99" s="18" t="n"/>
      <c r="N99" s="10">
        <f>IF(OR($C99="",$I99="",$J99="",$M99=""),"",IF(OR($M99="Pagato",$M99="Incassato"),IFERROR(IF($C99="Entrata",$J99-$I99,$I99-$J99),""),""))</f>
        <v/>
      </c>
      <c r="O99" s="36">
        <f>IF($A99="","",IFERROR(DATE(YEAR($A99),MONTH($A99),1),""))</f>
        <v/>
      </c>
    </row>
    <row r="100">
      <c r="A100" s="35" t="n"/>
      <c r="B100" s="35" t="n"/>
      <c r="C100" s="18" t="n"/>
      <c r="D100" s="19" t="n"/>
      <c r="E100" s="20" t="n"/>
      <c r="F100" s="21" t="n"/>
      <c r="G100" s="18" t="n"/>
      <c r="H100" s="22" t="n"/>
      <c r="I100" s="7">
        <f>IF(OR($A100="",$C100="",$F100="",$H100=""),"",IFERROR($F100*$H100,""))</f>
        <v/>
      </c>
      <c r="J100" s="22" t="n"/>
      <c r="K100" s="20" t="n"/>
      <c r="L100" s="20" t="n"/>
      <c r="M100" s="18" t="n"/>
      <c r="N100" s="7">
        <f>IF(OR($C100="",$I100="",$J100="",$M100=""),"",IF(OR($M100="Pagato",$M100="Incassato"),IFERROR(IF($C100="Entrata",$J100-$I100,$I100-$J100),""),""))</f>
        <v/>
      </c>
      <c r="O100" s="37">
        <f>IF($A100="","",IFERROR(DATE(YEAR($A100),MONTH($A100),1),""))</f>
        <v/>
      </c>
    </row>
    <row r="101">
      <c r="A101" s="35" t="n"/>
      <c r="B101" s="35" t="n"/>
      <c r="C101" s="18" t="n"/>
      <c r="D101" s="19" t="n"/>
      <c r="E101" s="20" t="n"/>
      <c r="F101" s="21" t="n"/>
      <c r="G101" s="18" t="n"/>
      <c r="H101" s="22" t="n"/>
      <c r="I101" s="10">
        <f>IF(OR($A101="",$C101="",$F101="",$H101=""),"",IFERROR($F101*$H101,""))</f>
        <v/>
      </c>
      <c r="J101" s="22" t="n"/>
      <c r="K101" s="20" t="n"/>
      <c r="L101" s="20" t="n"/>
      <c r="M101" s="18" t="n"/>
      <c r="N101" s="10">
        <f>IF(OR($C101="",$I101="",$J101="",$M101=""),"",IF(OR($M101="Pagato",$M101="Incassato"),IFERROR(IF($C101="Entrata",$J101-$I101,$I101-$J101),""),""))</f>
        <v/>
      </c>
      <c r="O101" s="36">
        <f>IF($A101="","",IFERROR(DATE(YEAR($A101),MONTH($A101),1),""))</f>
        <v/>
      </c>
    </row>
    <row r="102">
      <c r="A102" s="35" t="n"/>
      <c r="B102" s="35" t="n"/>
      <c r="C102" s="18" t="n"/>
      <c r="D102" s="19" t="n"/>
      <c r="E102" s="20" t="n"/>
      <c r="F102" s="21" t="n"/>
      <c r="G102" s="18" t="n"/>
      <c r="H102" s="22" t="n"/>
      <c r="I102" s="7">
        <f>IF(OR($A102="",$C102="",$F102="",$H102=""),"",IFERROR($F102*$H102,""))</f>
        <v/>
      </c>
      <c r="J102" s="22" t="n"/>
      <c r="K102" s="20" t="n"/>
      <c r="L102" s="20" t="n"/>
      <c r="M102" s="18" t="n"/>
      <c r="N102" s="7">
        <f>IF(OR($C102="",$I102="",$J102="",$M102=""),"",IF(OR($M102="Pagato",$M102="Incassato"),IFERROR(IF($C102="Entrata",$J102-$I102,$I102-$J102),""),""))</f>
        <v/>
      </c>
      <c r="O102" s="37">
        <f>IF($A102="","",IFERROR(DATE(YEAR($A102),MONTH($A102),1),""))</f>
        <v/>
      </c>
    </row>
    <row r="103">
      <c r="A103" s="35" t="n"/>
      <c r="B103" s="35" t="n"/>
      <c r="C103" s="18" t="n"/>
      <c r="D103" s="19" t="n"/>
      <c r="E103" s="20" t="n"/>
      <c r="F103" s="21" t="n"/>
      <c r="G103" s="18" t="n"/>
      <c r="H103" s="22" t="n"/>
      <c r="I103" s="10">
        <f>IF(OR($A103="",$C103="",$F103="",$H103=""),"",IFERROR($F103*$H103,""))</f>
        <v/>
      </c>
      <c r="J103" s="22" t="n"/>
      <c r="K103" s="20" t="n"/>
      <c r="L103" s="20" t="n"/>
      <c r="M103" s="18" t="n"/>
      <c r="N103" s="10">
        <f>IF(OR($C103="",$I103="",$J103="",$M103=""),"",IF(OR($M103="Pagato",$M103="Incassato"),IFERROR(IF($C103="Entrata",$J103-$I103,$I103-$J103),""),""))</f>
        <v/>
      </c>
      <c r="O103" s="36">
        <f>IF($A103="","",IFERROR(DATE(YEAR($A103),MONTH($A103),1),""))</f>
        <v/>
      </c>
    </row>
    <row r="104">
      <c r="A104" s="35" t="n"/>
      <c r="B104" s="35" t="n"/>
      <c r="C104" s="18" t="n"/>
      <c r="D104" s="19" t="n"/>
      <c r="E104" s="20" t="n"/>
      <c r="F104" s="21" t="n"/>
      <c r="G104" s="18" t="n"/>
      <c r="H104" s="22" t="n"/>
      <c r="I104" s="7">
        <f>IF(OR($A104="",$C104="",$F104="",$H104=""),"",IFERROR($F104*$H104,""))</f>
        <v/>
      </c>
      <c r="J104" s="22" t="n"/>
      <c r="K104" s="20" t="n"/>
      <c r="L104" s="20" t="n"/>
      <c r="M104" s="18" t="n"/>
      <c r="N104" s="7">
        <f>IF(OR($C104="",$I104="",$J104="",$M104=""),"",IF(OR($M104="Pagato",$M104="Incassato"),IFERROR(IF($C104="Entrata",$J104-$I104,$I104-$J104),""),""))</f>
        <v/>
      </c>
      <c r="O104" s="37">
        <f>IF($A104="","",IFERROR(DATE(YEAR($A104),MONTH($A104),1),""))</f>
        <v/>
      </c>
    </row>
    <row r="105">
      <c r="A105" s="35" t="n"/>
      <c r="B105" s="35" t="n"/>
      <c r="C105" s="18" t="n"/>
      <c r="D105" s="19" t="n"/>
      <c r="E105" s="20" t="n"/>
      <c r="F105" s="21" t="n"/>
      <c r="G105" s="18" t="n"/>
      <c r="H105" s="22" t="n"/>
      <c r="I105" s="10">
        <f>IF(OR($A105="",$C105="",$F105="",$H105=""),"",IFERROR($F105*$H105,""))</f>
        <v/>
      </c>
      <c r="J105" s="22" t="n"/>
      <c r="K105" s="20" t="n"/>
      <c r="L105" s="20" t="n"/>
      <c r="M105" s="18" t="n"/>
      <c r="N105" s="10">
        <f>IF(OR($C105="",$I105="",$J105="",$M105=""),"",IF(OR($M105="Pagato",$M105="Incassato"),IFERROR(IF($C105="Entrata",$J105-$I105,$I105-$J105),""),""))</f>
        <v/>
      </c>
      <c r="O105" s="36">
        <f>IF($A105="","",IFERROR(DATE(YEAR($A105),MONTH($A105),1),""))</f>
        <v/>
      </c>
    </row>
    <row r="106">
      <c r="A106" s="35" t="n"/>
      <c r="B106" s="35" t="n"/>
      <c r="C106" s="18" t="n"/>
      <c r="D106" s="19" t="n"/>
      <c r="E106" s="20" t="n"/>
      <c r="F106" s="21" t="n"/>
      <c r="G106" s="18" t="n"/>
      <c r="H106" s="22" t="n"/>
      <c r="I106" s="7">
        <f>IF(OR($A106="",$C106="",$F106="",$H106=""),"",IFERROR($F106*$H106,""))</f>
        <v/>
      </c>
      <c r="J106" s="22" t="n"/>
      <c r="K106" s="20" t="n"/>
      <c r="L106" s="20" t="n"/>
      <c r="M106" s="18" t="n"/>
      <c r="N106" s="7">
        <f>IF(OR($C106="",$I106="",$J106="",$M106=""),"",IF(OR($M106="Pagato",$M106="Incassato"),IFERROR(IF($C106="Entrata",$J106-$I106,$I106-$J106),""),""))</f>
        <v/>
      </c>
      <c r="O106" s="37">
        <f>IF($A106="","",IFERROR(DATE(YEAR($A106),MONTH($A106),1),""))</f>
        <v/>
      </c>
    </row>
    <row r="107">
      <c r="A107" s="35" t="n"/>
      <c r="B107" s="35" t="n"/>
      <c r="C107" s="18" t="n"/>
      <c r="D107" s="19" t="n"/>
      <c r="E107" s="20" t="n"/>
      <c r="F107" s="21" t="n"/>
      <c r="G107" s="18" t="n"/>
      <c r="H107" s="22" t="n"/>
      <c r="I107" s="10">
        <f>IF(OR($A107="",$C107="",$F107="",$H107=""),"",IFERROR($F107*$H107,""))</f>
        <v/>
      </c>
      <c r="J107" s="22" t="n"/>
      <c r="K107" s="20" t="n"/>
      <c r="L107" s="20" t="n"/>
      <c r="M107" s="18" t="n"/>
      <c r="N107" s="10">
        <f>IF(OR($C107="",$I107="",$J107="",$M107=""),"",IF(OR($M107="Pagato",$M107="Incassato"),IFERROR(IF($C107="Entrata",$J107-$I107,$I107-$J107),""),""))</f>
        <v/>
      </c>
      <c r="O107" s="36">
        <f>IF($A107="","",IFERROR(DATE(YEAR($A107),MONTH($A107),1),""))</f>
        <v/>
      </c>
    </row>
    <row r="108">
      <c r="A108" s="35" t="n"/>
      <c r="B108" s="35" t="n"/>
      <c r="C108" s="18" t="n"/>
      <c r="D108" s="19" t="n"/>
      <c r="E108" s="20" t="n"/>
      <c r="F108" s="21" t="n"/>
      <c r="G108" s="18" t="n"/>
      <c r="H108" s="22" t="n"/>
      <c r="I108" s="7">
        <f>IF(OR($A108="",$C108="",$F108="",$H108=""),"",IFERROR($F108*$H108,""))</f>
        <v/>
      </c>
      <c r="J108" s="22" t="n"/>
      <c r="K108" s="20" t="n"/>
      <c r="L108" s="20" t="n"/>
      <c r="M108" s="18" t="n"/>
      <c r="N108" s="7">
        <f>IF(OR($C108="",$I108="",$J108="",$M108=""),"",IF(OR($M108="Pagato",$M108="Incassato"),IFERROR(IF($C108="Entrata",$J108-$I108,$I108-$J108),""),""))</f>
        <v/>
      </c>
      <c r="O108" s="37">
        <f>IF($A108="","",IFERROR(DATE(YEAR($A108),MONTH($A108),1),""))</f>
        <v/>
      </c>
    </row>
    <row r="109">
      <c r="A109" s="35" t="n"/>
      <c r="B109" s="35" t="n"/>
      <c r="C109" s="18" t="n"/>
      <c r="D109" s="19" t="n"/>
      <c r="E109" s="20" t="n"/>
      <c r="F109" s="21" t="n"/>
      <c r="G109" s="18" t="n"/>
      <c r="H109" s="22" t="n"/>
      <c r="I109" s="10">
        <f>IF(OR($A109="",$C109="",$F109="",$H109=""),"",IFERROR($F109*$H109,""))</f>
        <v/>
      </c>
      <c r="J109" s="22" t="n"/>
      <c r="K109" s="20" t="n"/>
      <c r="L109" s="20" t="n"/>
      <c r="M109" s="18" t="n"/>
      <c r="N109" s="10">
        <f>IF(OR($C109="",$I109="",$J109="",$M109=""),"",IF(OR($M109="Pagato",$M109="Incassato"),IFERROR(IF($C109="Entrata",$J109-$I109,$I109-$J109),""),""))</f>
        <v/>
      </c>
      <c r="O109" s="36">
        <f>IF($A109="","",IFERROR(DATE(YEAR($A109),MONTH($A109),1),""))</f>
        <v/>
      </c>
    </row>
    <row r="110">
      <c r="A110" s="35" t="n"/>
      <c r="B110" s="35" t="n"/>
      <c r="C110" s="18" t="n"/>
      <c r="D110" s="19" t="n"/>
      <c r="E110" s="20" t="n"/>
      <c r="F110" s="21" t="n"/>
      <c r="G110" s="18" t="n"/>
      <c r="H110" s="22" t="n"/>
      <c r="I110" s="7">
        <f>IF(OR($A110="",$C110="",$F110="",$H110=""),"",IFERROR($F110*$H110,""))</f>
        <v/>
      </c>
      <c r="J110" s="22" t="n"/>
      <c r="K110" s="20" t="n"/>
      <c r="L110" s="20" t="n"/>
      <c r="M110" s="18" t="n"/>
      <c r="N110" s="7">
        <f>IF(OR($C110="",$I110="",$J110="",$M110=""),"",IF(OR($M110="Pagato",$M110="Incassato"),IFERROR(IF($C110="Entrata",$J110-$I110,$I110-$J110),""),""))</f>
        <v/>
      </c>
      <c r="O110" s="37">
        <f>IF($A110="","",IFERROR(DATE(YEAR($A110),MONTH($A110),1),""))</f>
        <v/>
      </c>
    </row>
    <row r="111">
      <c r="A111" s="35" t="n"/>
      <c r="B111" s="35" t="n"/>
      <c r="C111" s="18" t="n"/>
      <c r="D111" s="19" t="n"/>
      <c r="E111" s="20" t="n"/>
      <c r="F111" s="21" t="n"/>
      <c r="G111" s="18" t="n"/>
      <c r="H111" s="22" t="n"/>
      <c r="I111" s="10">
        <f>IF(OR($A111="",$C111="",$F111="",$H111=""),"",IFERROR($F111*$H111,""))</f>
        <v/>
      </c>
      <c r="J111" s="22" t="n"/>
      <c r="K111" s="20" t="n"/>
      <c r="L111" s="20" t="n"/>
      <c r="M111" s="18" t="n"/>
      <c r="N111" s="10">
        <f>IF(OR($C111="",$I111="",$J111="",$M111=""),"",IF(OR($M111="Pagato",$M111="Incassato"),IFERROR(IF($C111="Entrata",$J111-$I111,$I111-$J111),""),""))</f>
        <v/>
      </c>
      <c r="O111" s="36">
        <f>IF($A111="","",IFERROR(DATE(YEAR($A111),MONTH($A111),1),""))</f>
        <v/>
      </c>
    </row>
    <row r="112">
      <c r="A112" s="35" t="n"/>
      <c r="B112" s="35" t="n"/>
      <c r="C112" s="18" t="n"/>
      <c r="D112" s="19" t="n"/>
      <c r="E112" s="20" t="n"/>
      <c r="F112" s="21" t="n"/>
      <c r="G112" s="18" t="n"/>
      <c r="H112" s="22" t="n"/>
      <c r="I112" s="7">
        <f>IF(OR($A112="",$C112="",$F112="",$H112=""),"",IFERROR($F112*$H112,""))</f>
        <v/>
      </c>
      <c r="J112" s="22" t="n"/>
      <c r="K112" s="20" t="n"/>
      <c r="L112" s="20" t="n"/>
      <c r="M112" s="18" t="n"/>
      <c r="N112" s="7">
        <f>IF(OR($C112="",$I112="",$J112="",$M112=""),"",IF(OR($M112="Pagato",$M112="Incassato"),IFERROR(IF($C112="Entrata",$J112-$I112,$I112-$J112),""),""))</f>
        <v/>
      </c>
      <c r="O112" s="37">
        <f>IF($A112="","",IFERROR(DATE(YEAR($A112),MONTH($A112),1),""))</f>
        <v/>
      </c>
    </row>
    <row r="113">
      <c r="A113" s="35" t="n"/>
      <c r="B113" s="35" t="n"/>
      <c r="C113" s="18" t="n"/>
      <c r="D113" s="19" t="n"/>
      <c r="E113" s="20" t="n"/>
      <c r="F113" s="21" t="n"/>
      <c r="G113" s="18" t="n"/>
      <c r="H113" s="22" t="n"/>
      <c r="I113" s="10">
        <f>IF(OR($A113="",$C113="",$F113="",$H113=""),"",IFERROR($F113*$H113,""))</f>
        <v/>
      </c>
      <c r="J113" s="22" t="n"/>
      <c r="K113" s="20" t="n"/>
      <c r="L113" s="20" t="n"/>
      <c r="M113" s="18" t="n"/>
      <c r="N113" s="10">
        <f>IF(OR($C113="",$I113="",$J113="",$M113=""),"",IF(OR($M113="Pagato",$M113="Incassato"),IFERROR(IF($C113="Entrata",$J113-$I113,$I113-$J113),""),""))</f>
        <v/>
      </c>
      <c r="O113" s="36">
        <f>IF($A113="","",IFERROR(DATE(YEAR($A113),MONTH($A113),1),""))</f>
        <v/>
      </c>
    </row>
    <row r="114">
      <c r="A114" s="35" t="n"/>
      <c r="B114" s="35" t="n"/>
      <c r="C114" s="18" t="n"/>
      <c r="D114" s="19" t="n"/>
      <c r="E114" s="20" t="n"/>
      <c r="F114" s="21" t="n"/>
      <c r="G114" s="18" t="n"/>
      <c r="H114" s="22" t="n"/>
      <c r="I114" s="7">
        <f>IF(OR($A114="",$C114="",$F114="",$H114=""),"",IFERROR($F114*$H114,""))</f>
        <v/>
      </c>
      <c r="J114" s="22" t="n"/>
      <c r="K114" s="20" t="n"/>
      <c r="L114" s="20" t="n"/>
      <c r="M114" s="18" t="n"/>
      <c r="N114" s="7">
        <f>IF(OR($C114="",$I114="",$J114="",$M114=""),"",IF(OR($M114="Pagato",$M114="Incassato"),IFERROR(IF($C114="Entrata",$J114-$I114,$I114-$J114),""),""))</f>
        <v/>
      </c>
      <c r="O114" s="37">
        <f>IF($A114="","",IFERROR(DATE(YEAR($A114),MONTH($A114),1),""))</f>
        <v/>
      </c>
    </row>
    <row r="115">
      <c r="A115" s="35" t="n"/>
      <c r="B115" s="35" t="n"/>
      <c r="C115" s="18" t="n"/>
      <c r="D115" s="19" t="n"/>
      <c r="E115" s="20" t="n"/>
      <c r="F115" s="21" t="n"/>
      <c r="G115" s="18" t="n"/>
      <c r="H115" s="22" t="n"/>
      <c r="I115" s="10">
        <f>IF(OR($A115="",$C115="",$F115="",$H115=""),"",IFERROR($F115*$H115,""))</f>
        <v/>
      </c>
      <c r="J115" s="22" t="n"/>
      <c r="K115" s="20" t="n"/>
      <c r="L115" s="20" t="n"/>
      <c r="M115" s="18" t="n"/>
      <c r="N115" s="10">
        <f>IF(OR($C115="",$I115="",$J115="",$M115=""),"",IF(OR($M115="Pagato",$M115="Incassato"),IFERROR(IF($C115="Entrata",$J115-$I115,$I115-$J115),""),""))</f>
        <v/>
      </c>
      <c r="O115" s="36">
        <f>IF($A115="","",IFERROR(DATE(YEAR($A115),MONTH($A115),1),""))</f>
        <v/>
      </c>
    </row>
    <row r="116">
      <c r="A116" s="35" t="n"/>
      <c r="B116" s="35" t="n"/>
      <c r="C116" s="18" t="n"/>
      <c r="D116" s="19" t="n"/>
      <c r="E116" s="20" t="n"/>
      <c r="F116" s="21" t="n"/>
      <c r="G116" s="18" t="n"/>
      <c r="H116" s="22" t="n"/>
      <c r="I116" s="7">
        <f>IF(OR($A116="",$C116="",$F116="",$H116=""),"",IFERROR($F116*$H116,""))</f>
        <v/>
      </c>
      <c r="J116" s="22" t="n"/>
      <c r="K116" s="20" t="n"/>
      <c r="L116" s="20" t="n"/>
      <c r="M116" s="18" t="n"/>
      <c r="N116" s="7">
        <f>IF(OR($C116="",$I116="",$J116="",$M116=""),"",IF(OR($M116="Pagato",$M116="Incassato"),IFERROR(IF($C116="Entrata",$J116-$I116,$I116-$J116),""),""))</f>
        <v/>
      </c>
      <c r="O116" s="37">
        <f>IF($A116="","",IFERROR(DATE(YEAR($A116),MONTH($A116),1),""))</f>
        <v/>
      </c>
    </row>
    <row r="117">
      <c r="A117" s="35" t="n"/>
      <c r="B117" s="35" t="n"/>
      <c r="C117" s="18" t="n"/>
      <c r="D117" s="19" t="n"/>
      <c r="E117" s="20" t="n"/>
      <c r="F117" s="21" t="n"/>
      <c r="G117" s="18" t="n"/>
      <c r="H117" s="22" t="n"/>
      <c r="I117" s="10">
        <f>IF(OR($A117="",$C117="",$F117="",$H117=""),"",IFERROR($F117*$H117,""))</f>
        <v/>
      </c>
      <c r="J117" s="22" t="n"/>
      <c r="K117" s="20" t="n"/>
      <c r="L117" s="20" t="n"/>
      <c r="M117" s="18" t="n"/>
      <c r="N117" s="10">
        <f>IF(OR($C117="",$I117="",$J117="",$M117=""),"",IF(OR($M117="Pagato",$M117="Incassato"),IFERROR(IF($C117="Entrata",$J117-$I117,$I117-$J117),""),""))</f>
        <v/>
      </c>
      <c r="O117" s="36">
        <f>IF($A117="","",IFERROR(DATE(YEAR($A117),MONTH($A117),1),""))</f>
        <v/>
      </c>
    </row>
    <row r="118">
      <c r="A118" s="35" t="n"/>
      <c r="B118" s="35" t="n"/>
      <c r="C118" s="18" t="n"/>
      <c r="D118" s="19" t="n"/>
      <c r="E118" s="20" t="n"/>
      <c r="F118" s="21" t="n"/>
      <c r="G118" s="18" t="n"/>
      <c r="H118" s="22" t="n"/>
      <c r="I118" s="7">
        <f>IF(OR($A118="",$C118="",$F118="",$H118=""),"",IFERROR($F118*$H118,""))</f>
        <v/>
      </c>
      <c r="J118" s="22" t="n"/>
      <c r="K118" s="20" t="n"/>
      <c r="L118" s="20" t="n"/>
      <c r="M118" s="18" t="n"/>
      <c r="N118" s="7">
        <f>IF(OR($C118="",$I118="",$J118="",$M118=""),"",IF(OR($M118="Pagato",$M118="Incassato"),IFERROR(IF($C118="Entrata",$J118-$I118,$I118-$J118),""),""))</f>
        <v/>
      </c>
      <c r="O118" s="37">
        <f>IF($A118="","",IFERROR(DATE(YEAR($A118),MONTH($A118),1),""))</f>
        <v/>
      </c>
    </row>
    <row r="119">
      <c r="A119" s="35" t="n"/>
      <c r="B119" s="35" t="n"/>
      <c r="C119" s="18" t="n"/>
      <c r="D119" s="19" t="n"/>
      <c r="E119" s="20" t="n"/>
      <c r="F119" s="21" t="n"/>
      <c r="G119" s="18" t="n"/>
      <c r="H119" s="22" t="n"/>
      <c r="I119" s="10">
        <f>IF(OR($A119="",$C119="",$F119="",$H119=""),"",IFERROR($F119*$H119,""))</f>
        <v/>
      </c>
      <c r="J119" s="22" t="n"/>
      <c r="K119" s="20" t="n"/>
      <c r="L119" s="20" t="n"/>
      <c r="M119" s="18" t="n"/>
      <c r="N119" s="10">
        <f>IF(OR($C119="",$I119="",$J119="",$M119=""),"",IF(OR($M119="Pagato",$M119="Incassato"),IFERROR(IF($C119="Entrata",$J119-$I119,$I119-$J119),""),""))</f>
        <v/>
      </c>
      <c r="O119" s="36">
        <f>IF($A119="","",IFERROR(DATE(YEAR($A119),MONTH($A119),1),""))</f>
        <v/>
      </c>
    </row>
    <row r="120">
      <c r="A120" s="35" t="n"/>
      <c r="B120" s="35" t="n"/>
      <c r="C120" s="18" t="n"/>
      <c r="D120" s="19" t="n"/>
      <c r="E120" s="20" t="n"/>
      <c r="F120" s="21" t="n"/>
      <c r="G120" s="18" t="n"/>
      <c r="H120" s="22" t="n"/>
      <c r="I120" s="7">
        <f>IF(OR($A120="",$C120="",$F120="",$H120=""),"",IFERROR($F120*$H120,""))</f>
        <v/>
      </c>
      <c r="J120" s="22" t="n"/>
      <c r="K120" s="20" t="n"/>
      <c r="L120" s="20" t="n"/>
      <c r="M120" s="18" t="n"/>
      <c r="N120" s="7">
        <f>IF(OR($C120="",$I120="",$J120="",$M120=""),"",IF(OR($M120="Pagato",$M120="Incassato"),IFERROR(IF($C120="Entrata",$J120-$I120,$I120-$J120),""),""))</f>
        <v/>
      </c>
      <c r="O120" s="37">
        <f>IF($A120="","",IFERROR(DATE(YEAR($A120),MONTH($A120),1),""))</f>
        <v/>
      </c>
    </row>
    <row r="121">
      <c r="A121" s="35" t="n"/>
      <c r="B121" s="35" t="n"/>
      <c r="C121" s="18" t="n"/>
      <c r="D121" s="19" t="n"/>
      <c r="E121" s="20" t="n"/>
      <c r="F121" s="21" t="n"/>
      <c r="G121" s="18" t="n"/>
      <c r="H121" s="22" t="n"/>
      <c r="I121" s="10">
        <f>IF(OR($A121="",$C121="",$F121="",$H121=""),"",IFERROR($F121*$H121,""))</f>
        <v/>
      </c>
      <c r="J121" s="22" t="n"/>
      <c r="K121" s="20" t="n"/>
      <c r="L121" s="20" t="n"/>
      <c r="M121" s="18" t="n"/>
      <c r="N121" s="10">
        <f>IF(OR($C121="",$I121="",$J121="",$M121=""),"",IF(OR($M121="Pagato",$M121="Incassato"),IFERROR(IF($C121="Entrata",$J121-$I121,$I121-$J121),""),""))</f>
        <v/>
      </c>
      <c r="O121" s="36">
        <f>IF($A121="","",IFERROR(DATE(YEAR($A121),MONTH($A121),1),""))</f>
        <v/>
      </c>
    </row>
    <row r="122">
      <c r="A122" s="35" t="n"/>
      <c r="B122" s="35" t="n"/>
      <c r="C122" s="18" t="n"/>
      <c r="D122" s="19" t="n"/>
      <c r="E122" s="20" t="n"/>
      <c r="F122" s="21" t="n"/>
      <c r="G122" s="18" t="n"/>
      <c r="H122" s="22" t="n"/>
      <c r="I122" s="7">
        <f>IF(OR($A122="",$C122="",$F122="",$H122=""),"",IFERROR($F122*$H122,""))</f>
        <v/>
      </c>
      <c r="J122" s="22" t="n"/>
      <c r="K122" s="20" t="n"/>
      <c r="L122" s="20" t="n"/>
      <c r="M122" s="18" t="n"/>
      <c r="N122" s="7">
        <f>IF(OR($C122="",$I122="",$J122="",$M122=""),"",IF(OR($M122="Pagato",$M122="Incassato"),IFERROR(IF($C122="Entrata",$J122-$I122,$I122-$J122),""),""))</f>
        <v/>
      </c>
      <c r="O122" s="37">
        <f>IF($A122="","",IFERROR(DATE(YEAR($A122),MONTH($A122),1),""))</f>
        <v/>
      </c>
    </row>
    <row r="123">
      <c r="A123" s="35" t="n"/>
      <c r="B123" s="35" t="n"/>
      <c r="C123" s="18" t="n"/>
      <c r="D123" s="19" t="n"/>
      <c r="E123" s="20" t="n"/>
      <c r="F123" s="21" t="n"/>
      <c r="G123" s="18" t="n"/>
      <c r="H123" s="22" t="n"/>
      <c r="I123" s="10">
        <f>IF(OR($A123="",$C123="",$F123="",$H123=""),"",IFERROR($F123*$H123,""))</f>
        <v/>
      </c>
      <c r="J123" s="22" t="n"/>
      <c r="K123" s="20" t="n"/>
      <c r="L123" s="20" t="n"/>
      <c r="M123" s="18" t="n"/>
      <c r="N123" s="10">
        <f>IF(OR($C123="",$I123="",$J123="",$M123=""),"",IF(OR($M123="Pagato",$M123="Incassato"),IFERROR(IF($C123="Entrata",$J123-$I123,$I123-$J123),""),""))</f>
        <v/>
      </c>
      <c r="O123" s="36">
        <f>IF($A123="","",IFERROR(DATE(YEAR($A123),MONTH($A123),1),""))</f>
        <v/>
      </c>
    </row>
    <row r="124">
      <c r="A124" s="35" t="n"/>
      <c r="B124" s="35" t="n"/>
      <c r="C124" s="18" t="n"/>
      <c r="D124" s="19" t="n"/>
      <c r="E124" s="20" t="n"/>
      <c r="F124" s="21" t="n"/>
      <c r="G124" s="18" t="n"/>
      <c r="H124" s="22" t="n"/>
      <c r="I124" s="7">
        <f>IF(OR($A124="",$C124="",$F124="",$H124=""),"",IFERROR($F124*$H124,""))</f>
        <v/>
      </c>
      <c r="J124" s="22" t="n"/>
      <c r="K124" s="20" t="n"/>
      <c r="L124" s="20" t="n"/>
      <c r="M124" s="18" t="n"/>
      <c r="N124" s="7">
        <f>IF(OR($C124="",$I124="",$J124="",$M124=""),"",IF(OR($M124="Pagato",$M124="Incassato"),IFERROR(IF($C124="Entrata",$J124-$I124,$I124-$J124),""),""))</f>
        <v/>
      </c>
      <c r="O124" s="37">
        <f>IF($A124="","",IFERROR(DATE(YEAR($A124),MONTH($A124),1),""))</f>
        <v/>
      </c>
    </row>
  </sheetData>
  <autoFilter ref="A4:O124"/>
  <mergeCells count="1">
    <mergeCell ref="A1:O1"/>
  </mergeCells>
  <conditionalFormatting sqref="A5:O124">
    <cfRule type="expression" priority="1" dxfId="0">
      <formula>AND($E5&lt;&gt;"",$A5&lt;TODAY(),$C5="Uscita",$M5&lt;&gt;"Pagato",$M5&lt;&gt;"Annullato")</formula>
    </cfRule>
  </conditionalFormatting>
  <conditionalFormatting sqref="M5:M124">
    <cfRule type="expression" priority="2" dxfId="1">
      <formula>OR($M5="Pagato",$M5="Incassato")</formula>
    </cfRule>
  </conditionalFormatting>
  <conditionalFormatting sqref="B5:B124">
    <cfRule type="expression" priority="3" dxfId="0">
      <formula>AND(OR($M5="Pagato",$M5="Incassato"),OR($B5="",$J5=""))</formula>
    </cfRule>
  </conditionalFormatting>
  <conditionalFormatting sqref="J5:J124">
    <cfRule type="expression" priority="4" dxfId="0">
      <formula>AND(OR($M5="Pagato",$M5="Incassato"),OR($B5="",$J5=""))</formula>
    </cfRule>
  </conditionalFormatting>
  <conditionalFormatting sqref="N5:N124">
    <cfRule type="expression" priority="5" dxfId="1">
      <formula>AND($N5&lt;&gt;"",$N5&gt;=0)</formula>
    </cfRule>
    <cfRule type="expression" priority="6" dxfId="0">
      <formula>AND($N5&lt;&gt;"",$N5&lt;0)</formula>
    </cfRule>
  </conditionalFormatting>
  <dataValidations count="10">
    <dataValidation sqref="A5:A124" showDropDown="0" showInputMessage="0" showErrorMessage="1" allowBlank="0" errorTitle="Data prevista non valida" error="Usare una data compresa tra i limiti visibili nel foglio Parametri." type="date" operator="between">
      <formula1>INDIRECT("Parametri!$B$6")</formula1>
      <formula2>INDIRECT("Parametri!$B$7")</formula2>
    </dataValidation>
    <dataValidation sqref="B5:B124" showDropDown="0" showInputMessage="0" showErrorMessage="1" allowBlank="0" errorTitle="Data effettiva non valida" error="Usare una data compresa tra i limiti visibili nel foglio Parametri." type="date" operator="between">
      <formula1>INDIRECT("Parametri!$B$6")</formula1>
      <formula2>INDIRECT("Parametri!$B$7")</formula2>
    </dataValidation>
    <dataValidation sqref="C5:C124" showDropDown="0" showInputMessage="0" showErrorMessage="1" allowBlank="0" errorTitle="Tipo non valido" error="Selezionare Entrata oppure Uscita." type="list">
      <formula1>INDIRECT("Parametri!$C$14:$C$15")</formula1>
    </dataValidation>
    <dataValidation sqref="D5:D124" showDropDown="0" showInputMessage="0" showErrorMessage="1" allowBlank="0" errorTitle="Categoria non valida" error="Selezionare una categoria presente nel foglio Parametri." type="list">
      <formula1>INDIRECT("Parametri!$A$14:$A$24")</formula1>
    </dataValidation>
    <dataValidation sqref="F5:F124" showDropDown="0" showInputMessage="0" showErrorMessage="1" allowBlank="0" errorTitle="Quantità non valida" error="Inserire una quantità positiva entro il limite indicato nei Parametri." type="decimal" operator="between">
      <formula1>0.01</formula1>
      <formula2>INDIRECT("Parametri!$B$9")</formula2>
    </dataValidation>
    <dataValidation sqref="G5:G124" showDropDown="0" showInputMessage="0" showErrorMessage="1" allowBlank="0" errorTitle="Unità non valida" error="Selezionare un'unità presente nel foglio Parametri." type="list">
      <formula1>INDIRECT("Parametri!$I$14:$I$17")</formula1>
    </dataValidation>
    <dataValidation sqref="H5:H124" showDropDown="0" showInputMessage="0" showErrorMessage="1" allowBlank="0" errorTitle="Importo non valido" error="Inserire un importo non negativo entro il limite indicato nei Parametri." type="decimal" operator="between">
      <formula1>0</formula1>
      <formula2>INDIRECT("Parametri!$B$8")</formula2>
    </dataValidation>
    <dataValidation sqref="J5:J124" showDropDown="0" showInputMessage="0" showErrorMessage="1" allowBlank="0" errorTitle="Importo non valido" error="Inserire un importo non negativo entro il limite indicato nei Parametri." type="decimal" operator="between">
      <formula1>0</formula1>
      <formula2>INDIRECT("Parametri!$B$8")</formula2>
    </dataValidation>
    <dataValidation sqref="L5:L124" showDropDown="0" showInputMessage="0" showErrorMessage="1" allowBlank="0" errorTitle="Responsabile non valido" error="Selezionare un responsabile presente nel foglio Parametri." type="list">
      <formula1>INDIRECT("Parametri!$G$14:$G$16")</formula1>
    </dataValidation>
    <dataValidation sqref="M5:M124" showDropDown="0" showInputMessage="0" showErrorMessage="1" allowBlank="0" errorTitle="Stato non valido" error="Selezionare uno stato presente nel foglio Parametri." type="list">
      <formula1>INDIRECT("Parametri!$E$14:$E$19")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18" customWidth="1" min="3" max="3"/>
    <col width="50" customWidth="1" min="4" max="4"/>
    <col width="20" customWidth="1" min="5" max="5"/>
    <col width="3" customWidth="1" min="6" max="6"/>
    <col width="25" customWidth="1" min="7" max="7"/>
    <col width="3" customWidth="1" min="8" max="8"/>
    <col width="16" customWidth="1" min="9" max="9"/>
    <col width="3" customWidth="1" min="10" max="10"/>
  </cols>
  <sheetData>
    <row r="1" ht="28" customHeight="1">
      <c r="A1" s="1" t="inlineStr">
        <is>
          <t>Parametri del flusso di cassa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30" t="n"/>
    </row>
    <row r="2">
      <c r="A2" s="5" t="inlineStr">
        <is>
          <t>Ipotesi modificabili</t>
        </is>
      </c>
      <c r="B2" s="5" t="n"/>
      <c r="D2" s="5" t="inlineStr">
        <is>
          <t>Controllo umano</t>
        </is>
      </c>
      <c r="E2" s="5" t="n"/>
      <c r="F2" s="5" t="n"/>
      <c r="G2" s="5" t="n"/>
      <c r="H2" s="5" t="n"/>
      <c r="I2" s="5" t="n"/>
      <c r="J2" s="5" t="n"/>
    </row>
    <row r="3" ht="58" customHeight="1">
      <c r="A3" s="9" t="inlineStr">
        <is>
          <t>Saldo iniziale del piano</t>
        </is>
      </c>
      <c r="B3" s="25" t="n">
        <v>5000</v>
      </c>
      <c r="D3" s="26" t="inlineStr">
        <is>
          <t>Gli importi e le date sono ipotesi organizzative modificabili. Verificare manualmente preventivi, scadenze e registrazioni: il file non esegue pagamenti né controlli esterni.</t>
        </is>
      </c>
    </row>
    <row r="4">
      <c r="A4" s="6" t="inlineStr">
        <is>
          <t>Data del matrimonio</t>
        </is>
      </c>
      <c r="B4" s="38" t="n">
        <v>46576</v>
      </c>
    </row>
    <row r="5">
      <c r="A5" s="9" t="inlineStr">
        <is>
          <t>Primo mese del riepilogo a 12 mesi</t>
        </is>
      </c>
      <c r="B5" s="38" t="n">
        <v>46235</v>
      </c>
    </row>
    <row r="6">
      <c r="A6" s="6" t="inlineStr">
        <is>
          <t>Data minima ammessa</t>
        </is>
      </c>
      <c r="B6" s="38" t="n">
        <v>45870</v>
      </c>
    </row>
    <row r="7">
      <c r="A7" s="9" t="inlineStr">
        <is>
          <t>Data massima ammessa</t>
        </is>
      </c>
      <c r="B7" s="38" t="n">
        <v>46941</v>
      </c>
    </row>
    <row r="8">
      <c r="A8" s="6" t="inlineStr">
        <is>
          <t>Importo massimo per voce</t>
        </is>
      </c>
      <c r="B8" s="25" t="n">
        <v>100000</v>
      </c>
    </row>
    <row r="9">
      <c r="A9" s="9" t="inlineStr">
        <is>
          <t>Quantità massima</t>
        </is>
      </c>
      <c r="B9" s="28" t="n">
        <v>10000</v>
      </c>
    </row>
    <row r="10">
      <c r="A10" s="6" t="inlineStr">
        <is>
          <t>Soglia di avviso per saldo basso</t>
        </is>
      </c>
      <c r="B10" s="25" t="n">
        <v>1000</v>
      </c>
    </row>
    <row r="11"/>
    <row r="12">
      <c r="A12" s="5" t="inlineStr">
        <is>
          <t>Elenchi modificabili usati dalle convalide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16" t="inlineStr">
        <is>
          <t>Categoria</t>
        </is>
      </c>
      <c r="C13" s="16" t="inlineStr">
        <is>
          <t>Tipo</t>
        </is>
      </c>
      <c r="E13" s="16" t="inlineStr">
        <is>
          <t>Stato</t>
        </is>
      </c>
      <c r="G13" s="16" t="inlineStr">
        <is>
          <t>Responsabile</t>
        </is>
      </c>
      <c r="I13" s="16" t="inlineStr">
        <is>
          <t>Unità</t>
        </is>
      </c>
    </row>
    <row r="14">
      <c r="A14" s="19" t="inlineStr">
        <is>
          <t>Location</t>
        </is>
      </c>
      <c r="C14" s="19" t="inlineStr">
        <is>
          <t>Entrata</t>
        </is>
      </c>
      <c r="E14" s="19" t="inlineStr">
        <is>
          <t>Previsto</t>
        </is>
      </c>
      <c r="G14" s="19" t="inlineStr">
        <is>
          <t>Coppia</t>
        </is>
      </c>
      <c r="I14" s="19" t="inlineStr">
        <is>
          <t>voce</t>
        </is>
      </c>
    </row>
    <row r="15">
      <c r="A15" s="19" t="inlineStr">
        <is>
          <t>Ristorazione</t>
        </is>
      </c>
      <c r="C15" s="19" t="inlineStr">
        <is>
          <t>Uscita</t>
        </is>
      </c>
      <c r="E15" s="19" t="inlineStr">
        <is>
          <t>Confermato</t>
        </is>
      </c>
      <c r="G15" s="19" t="inlineStr">
        <is>
          <t>Referente fittizio Alfa</t>
        </is>
      </c>
      <c r="I15" s="19" t="inlineStr">
        <is>
          <t>persone</t>
        </is>
      </c>
    </row>
    <row r="16">
      <c r="A16" s="19" t="inlineStr">
        <is>
          <t>Abbigliamento</t>
        </is>
      </c>
      <c r="E16" s="19" t="inlineStr">
        <is>
          <t>Pagato</t>
        </is>
      </c>
      <c r="G16" s="19" t="inlineStr">
        <is>
          <t>Referente fittizio Beta</t>
        </is>
      </c>
      <c r="I16" s="19" t="inlineStr">
        <is>
          <t>ore</t>
        </is>
      </c>
    </row>
    <row r="17">
      <c r="A17" s="19" t="inlineStr">
        <is>
          <t>Foto e video</t>
        </is>
      </c>
      <c r="E17" s="19" t="inlineStr">
        <is>
          <t>Incassato</t>
        </is>
      </c>
      <c r="I17" s="19" t="inlineStr">
        <is>
          <t>pezzi</t>
        </is>
      </c>
    </row>
    <row r="18">
      <c r="A18" s="19" t="inlineStr">
        <is>
          <t>Musica</t>
        </is>
      </c>
      <c r="E18" s="19" t="inlineStr">
        <is>
          <t>Annullato</t>
        </is>
      </c>
    </row>
    <row r="19">
      <c r="A19" s="19" t="inlineStr">
        <is>
          <t>Fiori e allestimenti</t>
        </is>
      </c>
      <c r="E19" s="19" t="inlineStr">
        <is>
          <t>Da verificare</t>
        </is>
      </c>
    </row>
    <row r="20">
      <c r="A20" s="19" t="inlineStr">
        <is>
          <t>Trasporti</t>
        </is>
      </c>
    </row>
    <row r="21">
      <c r="A21" s="19" t="inlineStr">
        <is>
          <t>Cerimonia</t>
        </is>
      </c>
    </row>
    <row r="22">
      <c r="A22" s="19" t="inlineStr">
        <is>
          <t>Cartoleria</t>
        </is>
      </c>
    </row>
    <row r="23">
      <c r="A23" s="19" t="inlineStr">
        <is>
          <t>Regali e contributi</t>
        </is>
      </c>
    </row>
    <row r="24">
      <c r="A24" s="19" t="inlineStr">
        <is>
          <t>Varie</t>
        </is>
      </c>
    </row>
  </sheetData>
  <mergeCells count="1">
    <mergeCell ref="A1:J1"/>
  </mergeCells>
  <conditionalFormatting sqref="B5:B7">
    <cfRule type="expression" priority="1" dxfId="0">
      <formula>OR($B$6&gt;$B$7,$B$5&lt;$B$6,$B$5&gt;$B$7)</formula>
    </cfRule>
  </conditionalFormatting>
  <dataValidations count="3">
    <dataValidation sqref="B4:B7" showDropDown="0" showInputMessage="0" showErrorMessage="1" allowBlank="0" errorTitle="Data non valida" error="Inserire una data compresa nell'intervallo consentito." type="date" operator="between">
      <formula1>DATE(2021,1,1)</formula1>
      <formula2>DATE(2036,12,31)</formula2>
    </dataValidation>
    <dataValidation sqref="B3" showDropDown="0" showInputMessage="0" showErrorMessage="1" allowBlank="0" errorTitle="Saldo non valido" error="Inserire un numero compreso tra -1.000.000 e 1.000.000." type="decimal" operator="between">
      <formula1>-1000000</formula1>
      <formula2>1000000</formula2>
    </dataValidation>
    <dataValidation sqref="B8:B10" showDropDown="0" showInputMessage="0" showErrorMessage="1" allowBlank="0" errorTitle="Limite non valido" error="Inserire un valore numerico non negativo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con dati interamente fittizi</dc:creator>
  <dc:title xmlns:dc="http://purl.org/dc/elements/1.1/">Flusso di cassa matrimonio</dc:title>
  <dc:subject xmlns:dc="http://purl.org/dc/elements/1.1/">Distribuzione delle entrate e delle uscite previste durante la preparazione</dc:subject>
  <dcterms:created xmlns:dcterms="http://purl.org/dc/terms/" xmlns:xsi="http://www.w3.org/2001/XMLSchema-instance" xsi:type="dcterms:W3CDTF">2026-09-11T14:33:23Z</dcterms:created>
  <dcterms:modified xmlns:dcterms="http://purl.org/dc/terms/" xmlns:xsi="http://www.w3.org/2001/XMLSchema-instance" xsi:type="dcterms:W3CDTF">2026-09-11T14:33:24+00:00Z</dcterms:modified>
</cp:coreProperties>
</file>