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Spese" sheetId="2" state="visible" r:id="rId2"/>
    <sheet xmlns:r="http://schemas.openxmlformats.org/officeDocument/2006/relationships" name="Scadenze" sheetId="3" state="visible" r:id="rId3"/>
    <sheet xmlns:r="http://schemas.openxmlformats.org/officeDocument/2006/relationships" name="Parametri" sheetId="4" state="visible" r:id="rId4"/>
  </sheets>
  <definedNames>
    <definedName name="_xlnm._FilterDatabase" localSheetId="1" hidden="1">'Spese'!$A$4:$T$104</definedName>
    <definedName name="_xlnm._FilterDatabase" localSheetId="2" hidden="1">'Scadenze'!$A$4:$H$2404</definedName>
    <definedName name="_xlnm._FilterDatabase" localSheetId="3" hidden="1">'Parametri'!$A$2:$C$8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[$€-it-IT] #,##0.00"/>
    <numFmt numFmtId="165" formatCode="dd/mm/yyyy"/>
    <numFmt numFmtId="166" formatCode="0 &quot;giorni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0"/>
    </font>
    <font>
      <name val="Calibri"/>
      <color rgb="003A3033"/>
      <sz val="10"/>
    </font>
    <font>
      <name val="Calibri"/>
      <b val="1"/>
      <color rgb="003A3033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delle rate simulate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'Riepilogo'!E2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'Riepilogo'!$D$3:$D$10</f>
            </numRef>
          </cat>
          <val>
            <numRef>
              <f>'Riepilogo'!$E$3:$E$10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Numero di rate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56A52"/>
    <outlinePr summaryBelow="1" summaryRight="1"/>
    <pageSetUpPr/>
  </sheetPr>
  <dimension ref="A1:N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3" customWidth="1" min="3" max="3"/>
    <col width="21" customWidth="1" min="4" max="4"/>
    <col width="14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Riepilogo della rateizzazione delle spese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4" t="n"/>
    </row>
    <row r="2">
      <c r="A2" s="2" t="inlineStr">
        <is>
          <t>Indicatore</t>
        </is>
      </c>
      <c r="B2" s="2" t="inlineStr">
        <is>
          <t>Valore calcolato</t>
        </is>
      </c>
      <c r="D2" s="2" t="inlineStr">
        <is>
          <t>Stato rata simulato</t>
        </is>
      </c>
      <c r="E2" s="2" t="inlineStr">
        <is>
          <t>Numero rate</t>
        </is>
      </c>
    </row>
    <row r="3" ht="24" customHeight="1">
      <c r="A3" s="3" t="inlineStr">
        <is>
          <t>Piani inseriti</t>
        </is>
      </c>
      <c r="B3" s="4">
        <f>COUNTIF(Spese!$A$5:$A$104,"&lt;&gt;")</f>
        <v/>
      </c>
      <c r="D3" s="5" t="inlineStr">
        <is>
          <t>Scaduta</t>
        </is>
      </c>
      <c r="E3" s="6">
        <f>COUNTIF(Scadenze!$G$5:$G$2404,D3)</f>
        <v/>
      </c>
    </row>
    <row r="4" ht="24" customHeight="1">
      <c r="A4" s="7" t="inlineStr">
        <is>
          <t>Importo totale non annullato</t>
        </is>
      </c>
      <c r="B4" s="35">
        <f>SUMIF(Spese!$K$5:$K$104,"&lt;&gt;Annullato",Spese!$E$5:$E$104)</f>
        <v/>
      </c>
      <c r="D4" s="9" t="inlineStr">
        <is>
          <t>In scadenza</t>
        </is>
      </c>
      <c r="E4" s="10">
        <f>COUNTIF(Scadenze!$G$5:$G$2404,D4)</f>
        <v/>
      </c>
    </row>
    <row r="5" ht="24" customHeight="1">
      <c r="A5" s="3" t="inlineStr">
        <is>
          <t>Acconti registrati nei piani</t>
        </is>
      </c>
      <c r="B5" s="36">
        <f>SUMIF(Spese!$K$5:$K$104,"&lt;&gt;Annullato",Spese!$F$5:$F$104)</f>
        <v/>
      </c>
      <c r="D5" s="5" t="inlineStr">
        <is>
          <t>Programmata</t>
        </is>
      </c>
      <c r="E5" s="6">
        <f>COUNTIF(Scadenze!$G$5:$G$2404,D5)</f>
        <v/>
      </c>
    </row>
    <row r="6" ht="24" customHeight="1">
      <c r="A6" s="7" t="inlineStr">
        <is>
          <t>Importo previsto da rateizzare</t>
        </is>
      </c>
      <c r="B6" s="35">
        <f>SUMIF(Spese!$K$5:$K$104,"&lt;&gt;Annullato",Spese!$L$5:$L$104)</f>
        <v/>
      </c>
      <c r="D6" s="9" t="inlineStr">
        <is>
          <t>Saldata</t>
        </is>
      </c>
      <c r="E6" s="10">
        <f>COUNTIF(Scadenze!$G$5:$G$2404,D6)</f>
        <v/>
      </c>
    </row>
    <row r="7" ht="24" customHeight="1">
      <c r="A7" s="3" t="inlineStr">
        <is>
          <t>Totale saldato stimato</t>
        </is>
      </c>
      <c r="B7" s="36">
        <f>SUMIF(Spese!$K$5:$K$104,"&lt;&gt;Annullato",Spese!$N$5:$N$104)</f>
        <v/>
      </c>
      <c r="D7" s="5" t="inlineStr">
        <is>
          <t>Sospesa</t>
        </is>
      </c>
      <c r="E7" s="6">
        <f>COUNTIF(Scadenze!$G$5:$G$2404,D7)</f>
        <v/>
      </c>
    </row>
    <row r="8" ht="24" customHeight="1">
      <c r="A8" s="7" t="inlineStr">
        <is>
          <t>Residuo stimato</t>
        </is>
      </c>
      <c r="B8" s="35">
        <f>SUMIF(Spese!$K$5:$K$104,"&lt;&gt;Annullato",Spese!$O$5:$O$104)</f>
        <v/>
      </c>
      <c r="D8" s="9" t="inlineStr">
        <is>
          <t>Da valutare</t>
        </is>
      </c>
      <c r="E8" s="10">
        <f>COUNTIF(Scadenze!$G$5:$G$2404,D8)</f>
        <v/>
      </c>
    </row>
    <row r="9" ht="24" customHeight="1">
      <c r="A9" s="3" t="inlineStr">
        <is>
          <t>Rate scadute simulate</t>
        </is>
      </c>
      <c r="B9" s="4">
        <f>COUNTIF(Scadenze!$G$5:$G$2404,"Scaduta")</f>
        <v/>
      </c>
      <c r="D9" s="5" t="inlineStr">
        <is>
          <t>Annullata</t>
        </is>
      </c>
      <c r="E9" s="6">
        <f>COUNTIF(Scadenze!$G$5:$G$2404,D9)</f>
        <v/>
      </c>
    </row>
    <row r="10" ht="24" customHeight="1">
      <c r="A10" s="7" t="inlineStr">
        <is>
          <t>Rate simulate in scadenza</t>
        </is>
      </c>
      <c r="B10" s="12">
        <f>COUNTIF(Scadenze!$G$5:$G$2404,"In scadenza")</f>
        <v/>
      </c>
      <c r="D10" s="9" t="inlineStr">
        <is>
          <t>Da completare</t>
        </is>
      </c>
      <c r="E10" s="10">
        <f>COUNTIF(Scadenze!$G$5:$G$2404,D10)</f>
        <v/>
      </c>
    </row>
    <row r="11" ht="24" customHeight="1">
      <c r="A11" s="3" t="inlineStr">
        <is>
          <t>Importo delle rate scadute</t>
        </is>
      </c>
      <c r="B11" s="36">
        <f>SUMIF(Scadenze!$G$5:$G$2404,"Scaduta",Scadenze!$F$5:$F$2404)</f>
        <v/>
      </c>
    </row>
    <row r="12" ht="24" customHeight="1">
      <c r="A12" s="7" t="inlineStr">
        <is>
          <t>Prossima scadenza simulata</t>
        </is>
      </c>
      <c r="B12" s="13">
        <f>IFERROR(IF(COUNT(Spese!$P$5:$P$104)=0,"",MIN(Spese!$P$5:INDEX(Spese!$P:$P,104))),"")</f>
        <v/>
      </c>
    </row>
    <row r="13" ht="24" customHeight="1">
      <c r="A13" s="3" t="inlineStr">
        <is>
          <t>Piani che richiedono verifica</t>
        </is>
      </c>
      <c r="B13" s="4">
        <f>COUNTIF(Spese!$S$5:$S$104,"Verificare*")+COUNTIF(Spese!$S$5:$S$104,"Dati incompleti")+COUNTIF(Spese!$S$5:$S$104,"Dati non validi")+COUNTIF(Spese!$S$5:$S$104,"Acconto oltre totale")+COUNTIF(Spese!$S$5:$S$104,"Rate saldate oltre piano")</f>
        <v/>
      </c>
    </row>
    <row r="14" ht="24" customHeight="1">
      <c r="A14" s="7" t="inlineStr">
        <is>
          <t>Data di riferimento</t>
        </is>
      </c>
      <c r="B14" s="13">
        <f>IFERROR(Parametri!$B$3,"")</f>
        <v/>
      </c>
    </row>
    <row r="15" ht="24" customHeight="1">
      <c r="A15" s="3" t="inlineStr">
        <is>
          <t>Rate complessivamente simulate</t>
        </is>
      </c>
      <c r="B15" s="4">
        <f>COUNTIF(Scadenze!$A$5:$A$2404,"&lt;&gt;")</f>
        <v/>
      </c>
    </row>
  </sheetData>
  <mergeCells count="1">
    <mergeCell ref="A1:N1"/>
  </mergeCells>
  <conditionalFormatting sqref="B9:B10">
    <cfRule type="expression" priority="1" dxfId="0">
      <formula>B9&gt;0</formula>
    </cfRule>
  </conditionalFormatting>
  <conditionalFormatting sqref="B13">
    <cfRule type="expression" priority="2" dxfId="0">
      <formula>B13&gt;0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5B2038"/>
    <outlinePr summaryBelow="1" summaryRight="1"/>
    <pageSetUpPr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34" customWidth="1" min="3" max="3"/>
    <col width="22" customWidth="1" min="4" max="4"/>
    <col width="16" customWidth="1" min="5" max="5"/>
    <col width="14" customWidth="1" min="6" max="6"/>
    <col width="12" customWidth="1" min="7" max="7"/>
    <col width="14" customWidth="1" min="8" max="8"/>
    <col width="15" customWidth="1" min="9" max="9"/>
    <col width="18" customWidth="1" min="10" max="10"/>
    <col width="16" customWidth="1" min="11" max="11"/>
    <col width="18" customWidth="1" min="12" max="12"/>
    <col width="16" customWidth="1" min="13" max="13"/>
    <col width="19" customWidth="1" min="14" max="14"/>
    <col width="16" customWidth="1" min="15" max="15"/>
    <col width="16" customWidth="1" min="16" max="16"/>
    <col width="16" customWidth="1" min="17" max="17"/>
    <col width="16" customWidth="1" min="18" max="18"/>
    <col width="25" customWidth="1" min="19" max="19"/>
    <col width="32" customWidth="1" min="20" max="20"/>
  </cols>
  <sheetData>
    <row r="1" ht="26" customHeight="1">
      <c r="A1" s="1" t="inlineStr">
        <is>
          <t>Rateizzazione delle spese del matrimonio — esempi interamente fittizi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3" t="n"/>
      <c r="P1" s="33" t="n"/>
      <c r="Q1" s="33" t="n"/>
      <c r="R1" s="33" t="n"/>
      <c r="S1" s="33" t="n"/>
      <c r="T1" s="34" t="n"/>
    </row>
    <row r="2" ht="25" customHeight="1">
      <c r="A2" s="14" t="inlineStr">
        <is>
          <t>Compilare le celle color crema; importi, scadenze e stati calcolati sono simulazioni da verificare.</t>
        </is>
      </c>
    </row>
    <row r="3"/>
    <row r="4" ht="38" customHeight="1">
      <c r="A4" s="2" t="inlineStr">
        <is>
          <t>ID spesa</t>
        </is>
      </c>
      <c r="B4" s="2" t="inlineStr">
        <is>
          <t>Attività</t>
        </is>
      </c>
      <c r="C4" s="2" t="inlineStr">
        <is>
          <t>Fornitore</t>
        </is>
      </c>
      <c r="D4" s="2" t="inlineStr">
        <is>
          <t>Responsabile</t>
        </is>
      </c>
      <c r="E4" s="2" t="inlineStr">
        <is>
          <t>Importo totale</t>
        </is>
      </c>
      <c r="F4" s="2" t="inlineStr">
        <is>
          <t>Acconto</t>
        </is>
      </c>
      <c r="G4" s="2" t="inlineStr">
        <is>
          <t>Numero rate</t>
        </is>
      </c>
      <c r="H4" s="2" t="inlineStr">
        <is>
          <t>Cadenza (mesi)</t>
        </is>
      </c>
      <c r="I4" s="2" t="inlineStr">
        <is>
          <t>Prima scadenza</t>
        </is>
      </c>
      <c r="J4" s="2" t="inlineStr">
        <is>
          <t>Rate indicate come saldate</t>
        </is>
      </c>
      <c r="K4" s="2" t="inlineStr">
        <is>
          <t>Stato accordo</t>
        </is>
      </c>
      <c r="L4" s="2" t="inlineStr">
        <is>
          <t>Importo da rateizzare</t>
        </is>
      </c>
      <c r="M4" s="2" t="inlineStr">
        <is>
          <t>Rata indicativa</t>
        </is>
      </c>
      <c r="N4" s="2" t="inlineStr">
        <is>
          <t>Totale saldato stimato</t>
        </is>
      </c>
      <c r="O4" s="2" t="inlineStr">
        <is>
          <t>Residuo stimato</t>
        </is>
      </c>
      <c r="P4" s="2" t="inlineStr">
        <is>
          <t>Prossima scadenza</t>
        </is>
      </c>
      <c r="Q4" s="2" t="inlineStr">
        <is>
          <t>Giorni alla scadenza</t>
        </is>
      </c>
      <c r="R4" s="2" t="inlineStr">
        <is>
          <t>Stato piano</t>
        </is>
      </c>
      <c r="S4" s="2" t="inlineStr">
        <is>
          <t>Controllo</t>
        </is>
      </c>
      <c r="T4" s="2" t="inlineStr">
        <is>
          <t>Note</t>
        </is>
      </c>
    </row>
    <row r="5">
      <c r="A5" s="15" t="inlineStr">
        <is>
          <t>SP-F001</t>
        </is>
      </c>
      <c r="B5" s="16" t="inlineStr">
        <is>
          <t>Allestimento sala fittizia</t>
        </is>
      </c>
      <c r="C5" s="16" t="inlineStr">
        <is>
          <t>Forniture Fittizie Aurora S.r.l.</t>
        </is>
      </c>
      <c r="D5" s="16" t="inlineStr">
        <is>
          <t>Coppia fittizia</t>
        </is>
      </c>
      <c r="E5" s="37" t="n">
        <v>8400</v>
      </c>
      <c r="F5" s="37" t="n">
        <v>1400</v>
      </c>
      <c r="G5" s="18" t="n">
        <v>7</v>
      </c>
      <c r="H5" s="18" t="n">
        <v>1</v>
      </c>
      <c r="I5" s="19" t="n">
        <v>46249</v>
      </c>
      <c r="J5" s="18" t="n">
        <v>1</v>
      </c>
      <c r="K5" s="15" t="inlineStr">
        <is>
          <t>Confermato</t>
        </is>
      </c>
      <c r="L5" s="38">
        <f>IF(A5="","",IFERROR(IF(OR(E5="",F5=""),"",MAX(0,E5-F5)),""))</f>
        <v/>
      </c>
      <c r="M5" s="38">
        <f>IF(A5="","",IFERROR(IF(OR(L5="",G5=""),"",ROUND(L5/G5,2)),""))</f>
        <v/>
      </c>
      <c r="N5" s="38">
        <f>IF(A5="","",IFERROR(IF(OR(E5="",F5="",G5="",J5="",M5=""),"",IF(J5&gt;=G5,E5,MIN(E5,F5+J5*M5))),""))</f>
        <v/>
      </c>
      <c r="O5" s="38">
        <f>IF(A5="","",IFERROR(IF(OR(E5="",N5=""),"",MAX(0,E5-N5)),""))</f>
        <v/>
      </c>
      <c r="P5" s="21">
        <f>IF(A5="","",IFERROR(IF(OR(I5="",H5="",J5="",G5="",O5="",K5="Annullato",K5="Sospeso",O5&lt;=0,J5&gt;=G5),"",EDATE(I5,J5*H5)),""))</f>
        <v/>
      </c>
      <c r="Q5" s="39">
        <f>IF(P5="","",IFERROR(P5-Parametri!$B$3,""))</f>
        <v/>
      </c>
      <c r="R5" s="5">
        <f>IF(A5="","",IFERROR(IF(K5="Annullato","Annullato",IF(K5="Sospeso","Sospeso",IF(K5="Da valutare","Da valutare",IF(O5="","Da completare",IF(O5&lt;=0,"Saldato",IF(P5="","Da completare",IF(P5&lt;Parametri!$B$3,"Scaduto",IF(P5&lt;=Parametri!$B$3+Parametri!$B$4,"In scadenza","Regolare")))))))),"Da completare"))</f>
        <v/>
      </c>
      <c r="S5" s="23">
        <f>IF(A5="","",IFERROR(IF(OR(B5="",C5="",D5="",E5="",F5="",G5="",H5="",I5="",J5="",K5=""),"Dati incompleti",IF(F5&gt;E5,"Acconto oltre totale",IF(J5&gt;G5,"Rate saldate oltre piano",IF(G5&gt;Parametri!$B$5,"Verificare limite rate",IF(H5&gt;Parametri!$B$6,"Verificare cadenza",IF(E5&gt;Parametri!$B$7,"Verificare importo","OK")))))),"Dati non validi"))</f>
        <v/>
      </c>
      <c r="T5" s="16" t="n"/>
    </row>
    <row r="6">
      <c r="A6" s="15" t="inlineStr">
        <is>
          <t>SP-F002</t>
        </is>
      </c>
      <c r="B6" s="16" t="inlineStr">
        <is>
          <t>Ristorazione immaginaria</t>
        </is>
      </c>
      <c r="C6" s="16" t="inlineStr">
        <is>
          <t>Ristorazione Inventata Cedro S.r.l.</t>
        </is>
      </c>
      <c r="D6" s="16" t="inlineStr">
        <is>
          <t>Partner Alfa fittizio</t>
        </is>
      </c>
      <c r="E6" s="37" t="n">
        <v>24000</v>
      </c>
      <c r="F6" s="37" t="n">
        <v>3000</v>
      </c>
      <c r="G6" s="18" t="n">
        <v>12</v>
      </c>
      <c r="H6" s="18" t="n">
        <v>1</v>
      </c>
      <c r="I6" s="19" t="n">
        <v>46223</v>
      </c>
      <c r="J6" s="18" t="n">
        <v>2</v>
      </c>
      <c r="K6" s="15" t="inlineStr">
        <is>
          <t>Confermato</t>
        </is>
      </c>
      <c r="L6" s="40">
        <f>IF(A6="","",IFERROR(IF(OR(E6="",F6=""),"",MAX(0,E6-F6)),""))</f>
        <v/>
      </c>
      <c r="M6" s="40">
        <f>IF(A6="","",IFERROR(IF(OR(L6="",G6=""),"",ROUND(L6/G6,2)),""))</f>
        <v/>
      </c>
      <c r="N6" s="40">
        <f>IF(A6="","",IFERROR(IF(OR(E6="",F6="",G6="",J6="",M6=""),"",IF(J6&gt;=G6,E6,MIN(E6,F6+J6*M6))),""))</f>
        <v/>
      </c>
      <c r="O6" s="40">
        <f>IF(A6="","",IFERROR(IF(OR(E6="",N6=""),"",MAX(0,E6-N6)),""))</f>
        <v/>
      </c>
      <c r="P6" s="25">
        <f>IF(A6="","",IFERROR(IF(OR(I6="",H6="",J6="",G6="",O6="",K6="Annullato",K6="Sospeso",O6&lt;=0,J6&gt;=G6),"",EDATE(I6,J6*H6)),""))</f>
        <v/>
      </c>
      <c r="Q6" s="41">
        <f>IF(P6="","",IFERROR(P6-Parametri!$B$3,""))</f>
        <v/>
      </c>
      <c r="R6" s="9">
        <f>IF(A6="","",IFERROR(IF(K6="Annullato","Annullato",IF(K6="Sospeso","Sospeso",IF(K6="Da valutare","Da valutare",IF(O6="","Da completare",IF(O6&lt;=0,"Saldato",IF(P6="","Da completare",IF(P6&lt;Parametri!$B$3,"Scaduto",IF(P6&lt;=Parametri!$B$3+Parametri!$B$4,"In scadenza","Regolare")))))))),"Da completare"))</f>
        <v/>
      </c>
      <c r="S6" s="27">
        <f>IF(A6="","",IFERROR(IF(OR(B6="",C6="",D6="",E6="",F6="",G6="",H6="",I6="",J6="",K6=""),"Dati incompleti",IF(F6&gt;E6,"Acconto oltre totale",IF(J6&gt;G6,"Rate saldate oltre piano",IF(G6&gt;Parametri!$B$5,"Verificare limite rate",IF(H6&gt;Parametri!$B$6,"Verificare cadenza",IF(E6&gt;Parametri!$B$7,"Verificare importo","OK")))))),"Dati non validi"))</f>
        <v/>
      </c>
      <c r="T6" s="16" t="n"/>
    </row>
    <row r="7">
      <c r="A7" s="15" t="inlineStr">
        <is>
          <t>SP-F003</t>
        </is>
      </c>
      <c r="B7" s="16" t="inlineStr">
        <is>
          <t>Servizio fotografico di fantasia</t>
        </is>
      </c>
      <c r="C7" s="16" t="inlineStr">
        <is>
          <t>Foto di Fantasia Prisma S.n.c.</t>
        </is>
      </c>
      <c r="D7" s="16" t="inlineStr">
        <is>
          <t>Partner Beta fittizio</t>
        </is>
      </c>
      <c r="E7" s="37" t="n">
        <v>4800</v>
      </c>
      <c r="F7" s="37" t="n">
        <v>800</v>
      </c>
      <c r="G7" s="18" t="n">
        <v>8</v>
      </c>
      <c r="H7" s="18" t="n">
        <v>1</v>
      </c>
      <c r="I7" s="19" t="n">
        <v>46183</v>
      </c>
      <c r="J7" s="18" t="n">
        <v>2</v>
      </c>
      <c r="K7" s="15" t="inlineStr">
        <is>
          <t>Confermato</t>
        </is>
      </c>
      <c r="L7" s="38">
        <f>IF(A7="","",IFERROR(IF(OR(E7="",F7=""),"",MAX(0,E7-F7)),""))</f>
        <v/>
      </c>
      <c r="M7" s="38">
        <f>IF(A7="","",IFERROR(IF(OR(L7="",G7=""),"",ROUND(L7/G7,2)),""))</f>
        <v/>
      </c>
      <c r="N7" s="38">
        <f>IF(A7="","",IFERROR(IF(OR(E7="",F7="",G7="",J7="",M7=""),"",IF(J7&gt;=G7,E7,MIN(E7,F7+J7*M7))),""))</f>
        <v/>
      </c>
      <c r="O7" s="38">
        <f>IF(A7="","",IFERROR(IF(OR(E7="",N7=""),"",MAX(0,E7-N7)),""))</f>
        <v/>
      </c>
      <c r="P7" s="21">
        <f>IF(A7="","",IFERROR(IF(OR(I7="",H7="",J7="",G7="",O7="",K7="Annullato",K7="Sospeso",O7&lt;=0,J7&gt;=G7),"",EDATE(I7,J7*H7)),""))</f>
        <v/>
      </c>
      <c r="Q7" s="39">
        <f>IF(P7="","",IFERROR(P7-Parametri!$B$3,""))</f>
        <v/>
      </c>
      <c r="R7" s="5">
        <f>IF(A7="","",IFERROR(IF(K7="Annullato","Annullato",IF(K7="Sospeso","Sospeso",IF(K7="Da valutare","Da valutare",IF(O7="","Da completare",IF(O7&lt;=0,"Saldato",IF(P7="","Da completare",IF(P7&lt;Parametri!$B$3,"Scaduto",IF(P7&lt;=Parametri!$B$3+Parametri!$B$4,"In scadenza","Regolare")))))))),"Da completare"))</f>
        <v/>
      </c>
      <c r="S7" s="23">
        <f>IF(A7="","",IFERROR(IF(OR(B7="",C7="",D7="",E7="",F7="",G7="",H7="",I7="",J7="",K7=""),"Dati incompleti",IF(F7&gt;E7,"Acconto oltre totale",IF(J7&gt;G7,"Rate saldate oltre piano",IF(G7&gt;Parametri!$B$5,"Verificare limite rate",IF(H7&gt;Parametri!$B$6,"Verificare cadenza",IF(E7&gt;Parametri!$B$7,"Verificare importo","OK")))))),"Dati non validi"))</f>
        <v/>
      </c>
      <c r="T7" s="16" t="n"/>
    </row>
    <row r="8">
      <c r="A8" s="15" t="inlineStr">
        <is>
          <t>SP-F004</t>
        </is>
      </c>
      <c r="B8" s="16" t="inlineStr">
        <is>
          <t>Musica per ricevimento fittizio</t>
        </is>
      </c>
      <c r="C8" s="16" t="inlineStr">
        <is>
          <t>Musica Fittizia Corallo S.r.l.</t>
        </is>
      </c>
      <c r="D8" s="16" t="inlineStr">
        <is>
          <t>Coppia fittizia</t>
        </is>
      </c>
      <c r="E8" s="37" t="n">
        <v>2500</v>
      </c>
      <c r="F8" s="37" t="n">
        <v>500</v>
      </c>
      <c r="G8" s="18" t="n">
        <v>4</v>
      </c>
      <c r="H8" s="18" t="n">
        <v>1</v>
      </c>
      <c r="I8" s="19" t="n">
        <v>46300</v>
      </c>
      <c r="J8" s="18" t="n">
        <v>0</v>
      </c>
      <c r="K8" s="15" t="inlineStr">
        <is>
          <t>Confermato</t>
        </is>
      </c>
      <c r="L8" s="40">
        <f>IF(A8="","",IFERROR(IF(OR(E8="",F8=""),"",MAX(0,E8-F8)),""))</f>
        <v/>
      </c>
      <c r="M8" s="40">
        <f>IF(A8="","",IFERROR(IF(OR(L8="",G8=""),"",ROUND(L8/G8,2)),""))</f>
        <v/>
      </c>
      <c r="N8" s="40">
        <f>IF(A8="","",IFERROR(IF(OR(E8="",F8="",G8="",J8="",M8=""),"",IF(J8&gt;=G8,E8,MIN(E8,F8+J8*M8))),""))</f>
        <v/>
      </c>
      <c r="O8" s="40">
        <f>IF(A8="","",IFERROR(IF(OR(E8="",N8=""),"",MAX(0,E8-N8)),""))</f>
        <v/>
      </c>
      <c r="P8" s="25">
        <f>IF(A8="","",IFERROR(IF(OR(I8="",H8="",J8="",G8="",O8="",K8="Annullato",K8="Sospeso",O8&lt;=0,J8&gt;=G8),"",EDATE(I8,J8*H8)),""))</f>
        <v/>
      </c>
      <c r="Q8" s="41">
        <f>IF(P8="","",IFERROR(P8-Parametri!$B$3,""))</f>
        <v/>
      </c>
      <c r="R8" s="9">
        <f>IF(A8="","",IFERROR(IF(K8="Annullato","Annullato",IF(K8="Sospeso","Sospeso",IF(K8="Da valutare","Da valutare",IF(O8="","Da completare",IF(O8&lt;=0,"Saldato",IF(P8="","Da completare",IF(P8&lt;Parametri!$B$3,"Scaduto",IF(P8&lt;=Parametri!$B$3+Parametri!$B$4,"In scadenza","Regolare")))))))),"Da completare"))</f>
        <v/>
      </c>
      <c r="S8" s="27">
        <f>IF(A8="","",IFERROR(IF(OR(B8="",C8="",D8="",E8="",F8="",G8="",H8="",I8="",J8="",K8=""),"Dati incompleti",IF(F8&gt;E8,"Acconto oltre totale",IF(J8&gt;G8,"Rate saldate oltre piano",IF(G8&gt;Parametri!$B$5,"Verificare limite rate",IF(H8&gt;Parametri!$B$6,"Verificare cadenza",IF(E8&gt;Parametri!$B$7,"Verificare importo","OK")))))),"Dati non validi"))</f>
        <v/>
      </c>
      <c r="T8" s="16" t="n"/>
    </row>
    <row r="9">
      <c r="A9" s="15" t="inlineStr">
        <is>
          <t>SP-F005</t>
        </is>
      </c>
      <c r="B9" s="16" t="inlineStr">
        <is>
          <t>Abiti cerimonia immaginari</t>
        </is>
      </c>
      <c r="C9" s="16" t="inlineStr">
        <is>
          <t>Sartoria Immaginaria Lino S.a.s.</t>
        </is>
      </c>
      <c r="D9" s="16" t="inlineStr">
        <is>
          <t>Famiglia fittizia</t>
        </is>
      </c>
      <c r="E9" s="37" t="n">
        <v>3600</v>
      </c>
      <c r="F9" s="37" t="n">
        <v>1200</v>
      </c>
      <c r="G9" s="18" t="n">
        <v>6</v>
      </c>
      <c r="H9" s="18" t="n">
        <v>1</v>
      </c>
      <c r="I9" s="19" t="n">
        <v>46111</v>
      </c>
      <c r="J9" s="18" t="n">
        <v>6</v>
      </c>
      <c r="K9" s="15" t="inlineStr">
        <is>
          <t>Confermato</t>
        </is>
      </c>
      <c r="L9" s="38">
        <f>IF(A9="","",IFERROR(IF(OR(E9="",F9=""),"",MAX(0,E9-F9)),""))</f>
        <v/>
      </c>
      <c r="M9" s="38">
        <f>IF(A9="","",IFERROR(IF(OR(L9="",G9=""),"",ROUND(L9/G9,2)),""))</f>
        <v/>
      </c>
      <c r="N9" s="38">
        <f>IF(A9="","",IFERROR(IF(OR(E9="",F9="",G9="",J9="",M9=""),"",IF(J9&gt;=G9,E9,MIN(E9,F9+J9*M9))),""))</f>
        <v/>
      </c>
      <c r="O9" s="38">
        <f>IF(A9="","",IFERROR(IF(OR(E9="",N9=""),"",MAX(0,E9-N9)),""))</f>
        <v/>
      </c>
      <c r="P9" s="21">
        <f>IF(A9="","",IFERROR(IF(OR(I9="",H9="",J9="",G9="",O9="",K9="Annullato",K9="Sospeso",O9&lt;=0,J9&gt;=G9),"",EDATE(I9,J9*H9)),""))</f>
        <v/>
      </c>
      <c r="Q9" s="39">
        <f>IF(P9="","",IFERROR(P9-Parametri!$B$3,""))</f>
        <v/>
      </c>
      <c r="R9" s="5">
        <f>IF(A9="","",IFERROR(IF(K9="Annullato","Annullato",IF(K9="Sospeso","Sospeso",IF(K9="Da valutare","Da valutare",IF(O9="","Da completare",IF(O9&lt;=0,"Saldato",IF(P9="","Da completare",IF(P9&lt;Parametri!$B$3,"Scaduto",IF(P9&lt;=Parametri!$B$3+Parametri!$B$4,"In scadenza","Regolare")))))))),"Da completare"))</f>
        <v/>
      </c>
      <c r="S9" s="23">
        <f>IF(A9="","",IFERROR(IF(OR(B9="",C9="",D9="",E9="",F9="",G9="",H9="",I9="",J9="",K9=""),"Dati incompleti",IF(F9&gt;E9,"Acconto oltre totale",IF(J9&gt;G9,"Rate saldate oltre piano",IF(G9&gt;Parametri!$B$5,"Verificare limite rate",IF(H9&gt;Parametri!$B$6,"Verificare cadenza",IF(E9&gt;Parametri!$B$7,"Verificare importo","OK")))))),"Dati non validi"))</f>
        <v/>
      </c>
      <c r="T9" s="16" t="n"/>
    </row>
    <row r="10">
      <c r="A10" s="15" t="inlineStr">
        <is>
          <t>SP-F006</t>
        </is>
      </c>
      <c r="B10" s="16" t="inlineStr">
        <is>
          <t>Trasporto ospiti fittizio</t>
        </is>
      </c>
      <c r="C10" s="16" t="inlineStr">
        <is>
          <t>Noleggi Fittizi Nuvola S.r.l.</t>
        </is>
      </c>
      <c r="D10" s="16" t="inlineStr">
        <is>
          <t>Partner Alfa fittizio</t>
        </is>
      </c>
      <c r="E10" s="37" t="n">
        <v>2100</v>
      </c>
      <c r="F10" s="37" t="n">
        <v>300</v>
      </c>
      <c r="G10" s="18" t="n">
        <v>6</v>
      </c>
      <c r="H10" s="18" t="n">
        <v>1</v>
      </c>
      <c r="I10" s="19" t="n">
        <v>46266</v>
      </c>
      <c r="J10" s="18" t="n">
        <v>0</v>
      </c>
      <c r="K10" s="15" t="inlineStr">
        <is>
          <t>Confermato</t>
        </is>
      </c>
      <c r="L10" s="40">
        <f>IF(A10="","",IFERROR(IF(OR(E10="",F10=""),"",MAX(0,E10-F10)),""))</f>
        <v/>
      </c>
      <c r="M10" s="40">
        <f>IF(A10="","",IFERROR(IF(OR(L10="",G10=""),"",ROUND(L10/G10,2)),""))</f>
        <v/>
      </c>
      <c r="N10" s="40">
        <f>IF(A10="","",IFERROR(IF(OR(E10="",F10="",G10="",J10="",M10=""),"",IF(J10&gt;=G10,E10,MIN(E10,F10+J10*M10))),""))</f>
        <v/>
      </c>
      <c r="O10" s="40">
        <f>IF(A10="","",IFERROR(IF(OR(E10="",N10=""),"",MAX(0,E10-N10)),""))</f>
        <v/>
      </c>
      <c r="P10" s="25">
        <f>IF(A10="","",IFERROR(IF(OR(I10="",H10="",J10="",G10="",O10="",K10="Annullato",K10="Sospeso",O10&lt;=0,J10&gt;=G10),"",EDATE(I10,J10*H10)),""))</f>
        <v/>
      </c>
      <c r="Q10" s="41">
        <f>IF(P10="","",IFERROR(P10-Parametri!$B$3,""))</f>
        <v/>
      </c>
      <c r="R10" s="9">
        <f>IF(A10="","",IFERROR(IF(K10="Annullato","Annullato",IF(K10="Sospeso","Sospeso",IF(K10="Da valutare","Da valutare",IF(O10="","Da completare",IF(O10&lt;=0,"Saldato",IF(P10="","Da completare",IF(P10&lt;Parametri!$B$3,"Scaduto",IF(P10&lt;=Parametri!$B$3+Parametri!$B$4,"In scadenza","Regolare")))))))),"Da completare"))</f>
        <v/>
      </c>
      <c r="S10" s="27">
        <f>IF(A10="","",IFERROR(IF(OR(B10="",C10="",D10="",E10="",F10="",G10="",H10="",I10="",J10="",K10=""),"Dati incompleti",IF(F10&gt;E10,"Acconto oltre totale",IF(J10&gt;G10,"Rate saldate oltre piano",IF(G10&gt;Parametri!$B$5,"Verificare limite rate",IF(H10&gt;Parametri!$B$6,"Verificare cadenza",IF(E10&gt;Parametri!$B$7,"Verificare importo","OK")))))),"Dati non validi"))</f>
        <v/>
      </c>
      <c r="T10" s="16" t="n"/>
    </row>
    <row r="11">
      <c r="A11" s="15" t="inlineStr">
        <is>
          <t>SP-F007</t>
        </is>
      </c>
      <c r="B11" s="16" t="inlineStr">
        <is>
          <t>Composizioni floreali inventate</t>
        </is>
      </c>
      <c r="C11" s="16" t="inlineStr">
        <is>
          <t>Fiori Inventati Alba S.n.c.</t>
        </is>
      </c>
      <c r="D11" s="16" t="inlineStr">
        <is>
          <t>Partner Beta fittizio</t>
        </is>
      </c>
      <c r="E11" s="37" t="n">
        <v>5200</v>
      </c>
      <c r="F11" s="37" t="n">
        <v>700</v>
      </c>
      <c r="G11" s="18" t="n">
        <v>9</v>
      </c>
      <c r="H11" s="18" t="n">
        <v>1</v>
      </c>
      <c r="I11" s="19" t="n">
        <v>46327</v>
      </c>
      <c r="J11" s="18" t="n">
        <v>0</v>
      </c>
      <c r="K11" s="15" t="inlineStr">
        <is>
          <t>Da valutare</t>
        </is>
      </c>
      <c r="L11" s="38">
        <f>IF(A11="","",IFERROR(IF(OR(E11="",F11=""),"",MAX(0,E11-F11)),""))</f>
        <v/>
      </c>
      <c r="M11" s="38">
        <f>IF(A11="","",IFERROR(IF(OR(L11="",G11=""),"",ROUND(L11/G11,2)),""))</f>
        <v/>
      </c>
      <c r="N11" s="38">
        <f>IF(A11="","",IFERROR(IF(OR(E11="",F11="",G11="",J11="",M11=""),"",IF(J11&gt;=G11,E11,MIN(E11,F11+J11*M11))),""))</f>
        <v/>
      </c>
      <c r="O11" s="38">
        <f>IF(A11="","",IFERROR(IF(OR(E11="",N11=""),"",MAX(0,E11-N11)),""))</f>
        <v/>
      </c>
      <c r="P11" s="21">
        <f>IF(A11="","",IFERROR(IF(OR(I11="",H11="",J11="",G11="",O11="",K11="Annullato",K11="Sospeso",O11&lt;=0,J11&gt;=G11),"",EDATE(I11,J11*H11)),""))</f>
        <v/>
      </c>
      <c r="Q11" s="39">
        <f>IF(P11="","",IFERROR(P11-Parametri!$B$3,""))</f>
        <v/>
      </c>
      <c r="R11" s="5">
        <f>IF(A11="","",IFERROR(IF(K11="Annullato","Annullato",IF(K11="Sospeso","Sospeso",IF(K11="Da valutare","Da valutare",IF(O11="","Da completare",IF(O11&lt;=0,"Saldato",IF(P11="","Da completare",IF(P11&lt;Parametri!$B$3,"Scaduto",IF(P11&lt;=Parametri!$B$3+Parametri!$B$4,"In scadenza","Regolare")))))))),"Da completare"))</f>
        <v/>
      </c>
      <c r="S11" s="23">
        <f>IF(A11="","",IFERROR(IF(OR(B11="",C11="",D11="",E11="",F11="",G11="",H11="",I11="",J11="",K11=""),"Dati incompleti",IF(F11&gt;E11,"Acconto oltre totale",IF(J11&gt;G11,"Rate saldate oltre piano",IF(G11&gt;Parametri!$B$5,"Verificare limite rate",IF(H11&gt;Parametri!$B$6,"Verificare cadenza",IF(E11&gt;Parametri!$B$7,"Verificare importo","OK")))))),"Dati non validi"))</f>
        <v/>
      </c>
      <c r="T11" s="16" t="n"/>
    </row>
    <row r="12">
      <c r="A12" s="15" t="inlineStr">
        <is>
          <t>SP-F008</t>
        </is>
      </c>
      <c r="B12" s="16" t="inlineStr">
        <is>
          <t>Doni per ospiti di fantasia</t>
        </is>
      </c>
      <c r="C12" s="16" t="inlineStr">
        <is>
          <t>Doni di Fantasia Mosaico S.r.l.</t>
        </is>
      </c>
      <c r="D12" s="16" t="inlineStr">
        <is>
          <t>Coppia fittizia</t>
        </is>
      </c>
      <c r="E12" s="37" t="n">
        <v>2800</v>
      </c>
      <c r="F12" s="37" t="n">
        <v>800</v>
      </c>
      <c r="G12" s="18" t="n">
        <v>5</v>
      </c>
      <c r="H12" s="18" t="n">
        <v>2</v>
      </c>
      <c r="I12" s="19" t="n">
        <v>46198</v>
      </c>
      <c r="J12" s="18" t="n">
        <v>2</v>
      </c>
      <c r="K12" s="15" t="inlineStr">
        <is>
          <t>Confermato</t>
        </is>
      </c>
      <c r="L12" s="40">
        <f>IF(A12="","",IFERROR(IF(OR(E12="",F12=""),"",MAX(0,E12-F12)),""))</f>
        <v/>
      </c>
      <c r="M12" s="40">
        <f>IF(A12="","",IFERROR(IF(OR(L12="",G12=""),"",ROUND(L12/G12,2)),""))</f>
        <v/>
      </c>
      <c r="N12" s="40">
        <f>IF(A12="","",IFERROR(IF(OR(E12="",F12="",G12="",J12="",M12=""),"",IF(J12&gt;=G12,E12,MIN(E12,F12+J12*M12))),""))</f>
        <v/>
      </c>
      <c r="O12" s="40">
        <f>IF(A12="","",IFERROR(IF(OR(E12="",N12=""),"",MAX(0,E12-N12)),""))</f>
        <v/>
      </c>
      <c r="P12" s="25">
        <f>IF(A12="","",IFERROR(IF(OR(I12="",H12="",J12="",G12="",O12="",K12="Annullato",K12="Sospeso",O12&lt;=0,J12&gt;=G12),"",EDATE(I12,J12*H12)),""))</f>
        <v/>
      </c>
      <c r="Q12" s="41">
        <f>IF(P12="","",IFERROR(P12-Parametri!$B$3,""))</f>
        <v/>
      </c>
      <c r="R12" s="9">
        <f>IF(A12="","",IFERROR(IF(K12="Annullato","Annullato",IF(K12="Sospeso","Sospeso",IF(K12="Da valutare","Da valutare",IF(O12="","Da completare",IF(O12&lt;=0,"Saldato",IF(P12="","Da completare",IF(P12&lt;Parametri!$B$3,"Scaduto",IF(P12&lt;=Parametri!$B$3+Parametri!$B$4,"In scadenza","Regolare")))))))),"Da completare"))</f>
        <v/>
      </c>
      <c r="S12" s="27">
        <f>IF(A12="","",IFERROR(IF(OR(B12="",C12="",D12="",E12="",F12="",G12="",H12="",I12="",J12="",K12=""),"Dati incompleti",IF(F12&gt;E12,"Acconto oltre totale",IF(J12&gt;G12,"Rate saldate oltre piano",IF(G12&gt;Parametri!$B$5,"Verificare limite rate",IF(H12&gt;Parametri!$B$6,"Verificare cadenza",IF(E12&gt;Parametri!$B$7,"Verificare importo","OK")))))),"Dati non validi"))</f>
        <v/>
      </c>
      <c r="T12" s="16" t="n"/>
    </row>
    <row r="13">
      <c r="A13" s="15" t="inlineStr">
        <is>
          <t>SP-F009</t>
        </is>
      </c>
      <c r="B13" s="16" t="inlineStr">
        <is>
          <t>Torta cerimoniale fittizia</t>
        </is>
      </c>
      <c r="C13" s="16" t="inlineStr">
        <is>
          <t>Dolci Fittizi Cometa S.a.s.</t>
        </is>
      </c>
      <c r="D13" s="16" t="inlineStr">
        <is>
          <t>Famiglia fittizia</t>
        </is>
      </c>
      <c r="E13" s="37" t="n">
        <v>1600</v>
      </c>
      <c r="F13" s="37" t="n">
        <v>400</v>
      </c>
      <c r="G13" s="18" t="n">
        <v>4</v>
      </c>
      <c r="H13" s="18" t="n">
        <v>1</v>
      </c>
      <c r="I13" s="19" t="n">
        <v>46283</v>
      </c>
      <c r="J13" s="18" t="n">
        <v>0</v>
      </c>
      <c r="K13" s="15" t="inlineStr">
        <is>
          <t>Sospeso</t>
        </is>
      </c>
      <c r="L13" s="38">
        <f>IF(A13="","",IFERROR(IF(OR(E13="",F13=""),"",MAX(0,E13-F13)),""))</f>
        <v/>
      </c>
      <c r="M13" s="38">
        <f>IF(A13="","",IFERROR(IF(OR(L13="",G13=""),"",ROUND(L13/G13,2)),""))</f>
        <v/>
      </c>
      <c r="N13" s="38">
        <f>IF(A13="","",IFERROR(IF(OR(E13="",F13="",G13="",J13="",M13=""),"",IF(J13&gt;=G13,E13,MIN(E13,F13+J13*M13))),""))</f>
        <v/>
      </c>
      <c r="O13" s="38">
        <f>IF(A13="","",IFERROR(IF(OR(E13="",N13=""),"",MAX(0,E13-N13)),""))</f>
        <v/>
      </c>
      <c r="P13" s="21">
        <f>IF(A13="","",IFERROR(IF(OR(I13="",H13="",J13="",G13="",O13="",K13="Annullato",K13="Sospeso",O13&lt;=0,J13&gt;=G13),"",EDATE(I13,J13*H13)),""))</f>
        <v/>
      </c>
      <c r="Q13" s="39">
        <f>IF(P13="","",IFERROR(P13-Parametri!$B$3,""))</f>
        <v/>
      </c>
      <c r="R13" s="5">
        <f>IF(A13="","",IFERROR(IF(K13="Annullato","Annullato",IF(K13="Sospeso","Sospeso",IF(K13="Da valutare","Da valutare",IF(O13="","Da completare",IF(O13&lt;=0,"Saldato",IF(P13="","Da completare",IF(P13&lt;Parametri!$B$3,"Scaduto",IF(P13&lt;=Parametri!$B$3+Parametri!$B$4,"In scadenza","Regolare")))))))),"Da completare"))</f>
        <v/>
      </c>
      <c r="S13" s="23">
        <f>IF(A13="","",IFERROR(IF(OR(B13="",C13="",D13="",E13="",F13="",G13="",H13="",I13="",J13="",K13=""),"Dati incompleti",IF(F13&gt;E13,"Acconto oltre totale",IF(J13&gt;G13,"Rate saldate oltre piano",IF(G13&gt;Parametri!$B$5,"Verificare limite rate",IF(H13&gt;Parametri!$B$6,"Verificare cadenza",IF(E13&gt;Parametri!$B$7,"Verificare importo","OK")))))),"Dati non validi"))</f>
        <v/>
      </c>
      <c r="T13" s="16" t="n"/>
    </row>
    <row r="14">
      <c r="A14" s="15" t="inlineStr">
        <is>
          <t>SP-F010</t>
        </is>
      </c>
      <c r="B14" s="16" t="inlineStr">
        <is>
          <t>Illuminazione decorativa immaginaria</t>
        </is>
      </c>
      <c r="C14" s="16" t="inlineStr">
        <is>
          <t>Luci Immaginarie Quarzo S.r.l.</t>
        </is>
      </c>
      <c r="D14" s="16" t="inlineStr">
        <is>
          <t>Partner Alfa fittizio</t>
        </is>
      </c>
      <c r="E14" s="37" t="n">
        <v>3200</v>
      </c>
      <c r="F14" s="37" t="n">
        <v>0</v>
      </c>
      <c r="G14" s="18" t="n">
        <v>10</v>
      </c>
      <c r="H14" s="18" t="n">
        <v>3</v>
      </c>
      <c r="I14" s="19" t="n">
        <v>46270</v>
      </c>
      <c r="J14" s="18" t="n">
        <v>0</v>
      </c>
      <c r="K14" s="15" t="inlineStr">
        <is>
          <t>Annullato</t>
        </is>
      </c>
      <c r="L14" s="40">
        <f>IF(A14="","",IFERROR(IF(OR(E14="",F14=""),"",MAX(0,E14-F14)),""))</f>
        <v/>
      </c>
      <c r="M14" s="40">
        <f>IF(A14="","",IFERROR(IF(OR(L14="",G14=""),"",ROUND(L14/G14,2)),""))</f>
        <v/>
      </c>
      <c r="N14" s="40">
        <f>IF(A14="","",IFERROR(IF(OR(E14="",F14="",G14="",J14="",M14=""),"",IF(J14&gt;=G14,E14,MIN(E14,F14+J14*M14))),""))</f>
        <v/>
      </c>
      <c r="O14" s="40">
        <f>IF(A14="","",IFERROR(IF(OR(E14="",N14=""),"",MAX(0,E14-N14)),""))</f>
        <v/>
      </c>
      <c r="P14" s="25">
        <f>IF(A14="","",IFERROR(IF(OR(I14="",H14="",J14="",G14="",O14="",K14="Annullato",K14="Sospeso",O14&lt;=0,J14&gt;=G14),"",EDATE(I14,J14*H14)),""))</f>
        <v/>
      </c>
      <c r="Q14" s="41">
        <f>IF(P14="","",IFERROR(P14-Parametri!$B$3,""))</f>
        <v/>
      </c>
      <c r="R14" s="9">
        <f>IF(A14="","",IFERROR(IF(K14="Annullato","Annullato",IF(K14="Sospeso","Sospeso",IF(K14="Da valutare","Da valutare",IF(O14="","Da completare",IF(O14&lt;=0,"Saldato",IF(P14="","Da completare",IF(P14&lt;Parametri!$B$3,"Scaduto",IF(P14&lt;=Parametri!$B$3+Parametri!$B$4,"In scadenza","Regolare")))))))),"Da completare"))</f>
        <v/>
      </c>
      <c r="S14" s="27">
        <f>IF(A14="","",IFERROR(IF(OR(B14="",C14="",D14="",E14="",F14="",G14="",H14="",I14="",J14="",K14=""),"Dati incompleti",IF(F14&gt;E14,"Acconto oltre totale",IF(J14&gt;G14,"Rate saldate oltre piano",IF(G14&gt;Parametri!$B$5,"Verificare limite rate",IF(H14&gt;Parametri!$B$6,"Verificare cadenza",IF(E14&gt;Parametri!$B$7,"Verificare importo","OK")))))),"Dati non validi"))</f>
        <v/>
      </c>
      <c r="T14" s="16" t="n"/>
    </row>
    <row r="15">
      <c r="A15" s="15" t="n"/>
      <c r="B15" s="16" t="n"/>
      <c r="C15" s="16" t="n"/>
      <c r="D15" s="16" t="n"/>
      <c r="E15" s="37" t="n"/>
      <c r="F15" s="37" t="n"/>
      <c r="G15" s="18" t="n"/>
      <c r="H15" s="18" t="n"/>
      <c r="I15" s="19" t="n"/>
      <c r="J15" s="18" t="n"/>
      <c r="K15" s="15" t="n"/>
      <c r="L15" s="38">
        <f>IF(A15="","",IFERROR(IF(OR(E15="",F15=""),"",MAX(0,E15-F15)),""))</f>
        <v/>
      </c>
      <c r="M15" s="38">
        <f>IF(A15="","",IFERROR(IF(OR(L15="",G15=""),"",ROUND(L15/G15,2)),""))</f>
        <v/>
      </c>
      <c r="N15" s="38">
        <f>IF(A15="","",IFERROR(IF(OR(E15="",F15="",G15="",J15="",M15=""),"",IF(J15&gt;=G15,E15,MIN(E15,F15+J15*M15))),""))</f>
        <v/>
      </c>
      <c r="O15" s="38">
        <f>IF(A15="","",IFERROR(IF(OR(E15="",N15=""),"",MAX(0,E15-N15)),""))</f>
        <v/>
      </c>
      <c r="P15" s="21">
        <f>IF(A15="","",IFERROR(IF(OR(I15="",H15="",J15="",G15="",O15="",K15="Annullato",K15="Sospeso",O15&lt;=0,J15&gt;=G15),"",EDATE(I15,J15*H15)),""))</f>
        <v/>
      </c>
      <c r="Q15" s="39">
        <f>IF(P15="","",IFERROR(P15-Parametri!$B$3,""))</f>
        <v/>
      </c>
      <c r="R15" s="5">
        <f>IF(A15="","",IFERROR(IF(K15="Annullato","Annullato",IF(K15="Sospeso","Sospeso",IF(K15="Da valutare","Da valutare",IF(O15="","Da completare",IF(O15&lt;=0,"Saldato",IF(P15="","Da completare",IF(P15&lt;Parametri!$B$3,"Scaduto",IF(P15&lt;=Parametri!$B$3+Parametri!$B$4,"In scadenza","Regolare")))))))),"Da completare"))</f>
        <v/>
      </c>
      <c r="S15" s="23">
        <f>IF(A15="","",IFERROR(IF(OR(B15="",C15="",D15="",E15="",F15="",G15="",H15="",I15="",J15="",K15=""),"Dati incompleti",IF(F15&gt;E15,"Acconto oltre totale",IF(J15&gt;G15,"Rate saldate oltre piano",IF(G15&gt;Parametri!$B$5,"Verificare limite rate",IF(H15&gt;Parametri!$B$6,"Verificare cadenza",IF(E15&gt;Parametri!$B$7,"Verificare importo","OK")))))),"Dati non validi"))</f>
        <v/>
      </c>
      <c r="T15" s="16" t="n"/>
    </row>
    <row r="16">
      <c r="A16" s="15" t="n"/>
      <c r="B16" s="16" t="n"/>
      <c r="C16" s="16" t="n"/>
      <c r="D16" s="16" t="n"/>
      <c r="E16" s="37" t="n"/>
      <c r="F16" s="37" t="n"/>
      <c r="G16" s="18" t="n"/>
      <c r="H16" s="18" t="n"/>
      <c r="I16" s="19" t="n"/>
      <c r="J16" s="18" t="n"/>
      <c r="K16" s="15" t="n"/>
      <c r="L16" s="40">
        <f>IF(A16="","",IFERROR(IF(OR(E16="",F16=""),"",MAX(0,E16-F16)),""))</f>
        <v/>
      </c>
      <c r="M16" s="40">
        <f>IF(A16="","",IFERROR(IF(OR(L16="",G16=""),"",ROUND(L16/G16,2)),""))</f>
        <v/>
      </c>
      <c r="N16" s="40">
        <f>IF(A16="","",IFERROR(IF(OR(E16="",F16="",G16="",J16="",M16=""),"",IF(J16&gt;=G16,E16,MIN(E16,F16+J16*M16))),""))</f>
        <v/>
      </c>
      <c r="O16" s="40">
        <f>IF(A16="","",IFERROR(IF(OR(E16="",N16=""),"",MAX(0,E16-N16)),""))</f>
        <v/>
      </c>
      <c r="P16" s="25">
        <f>IF(A16="","",IFERROR(IF(OR(I16="",H16="",J16="",G16="",O16="",K16="Annullato",K16="Sospeso",O16&lt;=0,J16&gt;=G16),"",EDATE(I16,J16*H16)),""))</f>
        <v/>
      </c>
      <c r="Q16" s="41">
        <f>IF(P16="","",IFERROR(P16-Parametri!$B$3,""))</f>
        <v/>
      </c>
      <c r="R16" s="9">
        <f>IF(A16="","",IFERROR(IF(K16="Annullato","Annullato",IF(K16="Sospeso","Sospeso",IF(K16="Da valutare","Da valutare",IF(O16="","Da completare",IF(O16&lt;=0,"Saldato",IF(P16="","Da completare",IF(P16&lt;Parametri!$B$3,"Scaduto",IF(P16&lt;=Parametri!$B$3+Parametri!$B$4,"In scadenza","Regolare")))))))),"Da completare"))</f>
        <v/>
      </c>
      <c r="S16" s="27">
        <f>IF(A16="","",IFERROR(IF(OR(B16="",C16="",D16="",E16="",F16="",G16="",H16="",I16="",J16="",K16=""),"Dati incompleti",IF(F16&gt;E16,"Acconto oltre totale",IF(J16&gt;G16,"Rate saldate oltre piano",IF(G16&gt;Parametri!$B$5,"Verificare limite rate",IF(H16&gt;Parametri!$B$6,"Verificare cadenza",IF(E16&gt;Parametri!$B$7,"Verificare importo","OK")))))),"Dati non validi"))</f>
        <v/>
      </c>
      <c r="T16" s="16" t="n"/>
    </row>
    <row r="17">
      <c r="A17" s="15" t="n"/>
      <c r="B17" s="16" t="n"/>
      <c r="C17" s="16" t="n"/>
      <c r="D17" s="16" t="n"/>
      <c r="E17" s="37" t="n"/>
      <c r="F17" s="37" t="n"/>
      <c r="G17" s="18" t="n"/>
      <c r="H17" s="18" t="n"/>
      <c r="I17" s="19" t="n"/>
      <c r="J17" s="18" t="n"/>
      <c r="K17" s="15" t="n"/>
      <c r="L17" s="38">
        <f>IF(A17="","",IFERROR(IF(OR(E17="",F17=""),"",MAX(0,E17-F17)),""))</f>
        <v/>
      </c>
      <c r="M17" s="38">
        <f>IF(A17="","",IFERROR(IF(OR(L17="",G17=""),"",ROUND(L17/G17,2)),""))</f>
        <v/>
      </c>
      <c r="N17" s="38">
        <f>IF(A17="","",IFERROR(IF(OR(E17="",F17="",G17="",J17="",M17=""),"",IF(J17&gt;=G17,E17,MIN(E17,F17+J17*M17))),""))</f>
        <v/>
      </c>
      <c r="O17" s="38">
        <f>IF(A17="","",IFERROR(IF(OR(E17="",N17=""),"",MAX(0,E17-N17)),""))</f>
        <v/>
      </c>
      <c r="P17" s="21">
        <f>IF(A17="","",IFERROR(IF(OR(I17="",H17="",J17="",G17="",O17="",K17="Annullato",K17="Sospeso",O17&lt;=0,J17&gt;=G17),"",EDATE(I17,J17*H17)),""))</f>
        <v/>
      </c>
      <c r="Q17" s="39">
        <f>IF(P17="","",IFERROR(P17-Parametri!$B$3,""))</f>
        <v/>
      </c>
      <c r="R17" s="5">
        <f>IF(A17="","",IFERROR(IF(K17="Annullato","Annullato",IF(K17="Sospeso","Sospeso",IF(K17="Da valutare","Da valutare",IF(O17="","Da completare",IF(O17&lt;=0,"Saldato",IF(P17="","Da completare",IF(P17&lt;Parametri!$B$3,"Scaduto",IF(P17&lt;=Parametri!$B$3+Parametri!$B$4,"In scadenza","Regolare")))))))),"Da completare"))</f>
        <v/>
      </c>
      <c r="S17" s="23">
        <f>IF(A17="","",IFERROR(IF(OR(B17="",C17="",D17="",E17="",F17="",G17="",H17="",I17="",J17="",K17=""),"Dati incompleti",IF(F17&gt;E17,"Acconto oltre totale",IF(J17&gt;G17,"Rate saldate oltre piano",IF(G17&gt;Parametri!$B$5,"Verificare limite rate",IF(H17&gt;Parametri!$B$6,"Verificare cadenza",IF(E17&gt;Parametri!$B$7,"Verificare importo","OK")))))),"Dati non validi"))</f>
        <v/>
      </c>
      <c r="T17" s="16" t="n"/>
    </row>
    <row r="18">
      <c r="A18" s="15" t="n"/>
      <c r="B18" s="16" t="n"/>
      <c r="C18" s="16" t="n"/>
      <c r="D18" s="16" t="n"/>
      <c r="E18" s="37" t="n"/>
      <c r="F18" s="37" t="n"/>
      <c r="G18" s="18" t="n"/>
      <c r="H18" s="18" t="n"/>
      <c r="I18" s="19" t="n"/>
      <c r="J18" s="18" t="n"/>
      <c r="K18" s="15" t="n"/>
      <c r="L18" s="40">
        <f>IF(A18="","",IFERROR(IF(OR(E18="",F18=""),"",MAX(0,E18-F18)),""))</f>
        <v/>
      </c>
      <c r="M18" s="40">
        <f>IF(A18="","",IFERROR(IF(OR(L18="",G18=""),"",ROUND(L18/G18,2)),""))</f>
        <v/>
      </c>
      <c r="N18" s="40">
        <f>IF(A18="","",IFERROR(IF(OR(E18="",F18="",G18="",J18="",M18=""),"",IF(J18&gt;=G18,E18,MIN(E18,F18+J18*M18))),""))</f>
        <v/>
      </c>
      <c r="O18" s="40">
        <f>IF(A18="","",IFERROR(IF(OR(E18="",N18=""),"",MAX(0,E18-N18)),""))</f>
        <v/>
      </c>
      <c r="P18" s="25">
        <f>IF(A18="","",IFERROR(IF(OR(I18="",H18="",J18="",G18="",O18="",K18="Annullato",K18="Sospeso",O18&lt;=0,J18&gt;=G18),"",EDATE(I18,J18*H18)),""))</f>
        <v/>
      </c>
      <c r="Q18" s="41">
        <f>IF(P18="","",IFERROR(P18-Parametri!$B$3,""))</f>
        <v/>
      </c>
      <c r="R18" s="9">
        <f>IF(A18="","",IFERROR(IF(K18="Annullato","Annullato",IF(K18="Sospeso","Sospeso",IF(K18="Da valutare","Da valutare",IF(O18="","Da completare",IF(O18&lt;=0,"Saldato",IF(P18="","Da completare",IF(P18&lt;Parametri!$B$3,"Scaduto",IF(P18&lt;=Parametri!$B$3+Parametri!$B$4,"In scadenza","Regolare")))))))),"Da completare"))</f>
        <v/>
      </c>
      <c r="S18" s="27">
        <f>IF(A18="","",IFERROR(IF(OR(B18="",C18="",D18="",E18="",F18="",G18="",H18="",I18="",J18="",K18=""),"Dati incompleti",IF(F18&gt;E18,"Acconto oltre totale",IF(J18&gt;G18,"Rate saldate oltre piano",IF(G18&gt;Parametri!$B$5,"Verificare limite rate",IF(H18&gt;Parametri!$B$6,"Verificare cadenza",IF(E18&gt;Parametri!$B$7,"Verificare importo","OK")))))),"Dati non validi"))</f>
        <v/>
      </c>
      <c r="T18" s="16" t="n"/>
    </row>
    <row r="19">
      <c r="A19" s="15" t="n"/>
      <c r="B19" s="16" t="n"/>
      <c r="C19" s="16" t="n"/>
      <c r="D19" s="16" t="n"/>
      <c r="E19" s="37" t="n"/>
      <c r="F19" s="37" t="n"/>
      <c r="G19" s="18" t="n"/>
      <c r="H19" s="18" t="n"/>
      <c r="I19" s="19" t="n"/>
      <c r="J19" s="18" t="n"/>
      <c r="K19" s="15" t="n"/>
      <c r="L19" s="38">
        <f>IF(A19="","",IFERROR(IF(OR(E19="",F19=""),"",MAX(0,E19-F19)),""))</f>
        <v/>
      </c>
      <c r="M19" s="38">
        <f>IF(A19="","",IFERROR(IF(OR(L19="",G19=""),"",ROUND(L19/G19,2)),""))</f>
        <v/>
      </c>
      <c r="N19" s="38">
        <f>IF(A19="","",IFERROR(IF(OR(E19="",F19="",G19="",J19="",M19=""),"",IF(J19&gt;=G19,E19,MIN(E19,F19+J19*M19))),""))</f>
        <v/>
      </c>
      <c r="O19" s="38">
        <f>IF(A19="","",IFERROR(IF(OR(E19="",N19=""),"",MAX(0,E19-N19)),""))</f>
        <v/>
      </c>
      <c r="P19" s="21">
        <f>IF(A19="","",IFERROR(IF(OR(I19="",H19="",J19="",G19="",O19="",K19="Annullato",K19="Sospeso",O19&lt;=0,J19&gt;=G19),"",EDATE(I19,J19*H19)),""))</f>
        <v/>
      </c>
      <c r="Q19" s="39">
        <f>IF(P19="","",IFERROR(P19-Parametri!$B$3,""))</f>
        <v/>
      </c>
      <c r="R19" s="5">
        <f>IF(A19="","",IFERROR(IF(K19="Annullato","Annullato",IF(K19="Sospeso","Sospeso",IF(K19="Da valutare","Da valutare",IF(O19="","Da completare",IF(O19&lt;=0,"Saldato",IF(P19="","Da completare",IF(P19&lt;Parametri!$B$3,"Scaduto",IF(P19&lt;=Parametri!$B$3+Parametri!$B$4,"In scadenza","Regolare")))))))),"Da completare"))</f>
        <v/>
      </c>
      <c r="S19" s="23">
        <f>IF(A19="","",IFERROR(IF(OR(B19="",C19="",D19="",E19="",F19="",G19="",H19="",I19="",J19="",K19=""),"Dati incompleti",IF(F19&gt;E19,"Acconto oltre totale",IF(J19&gt;G19,"Rate saldate oltre piano",IF(G19&gt;Parametri!$B$5,"Verificare limite rate",IF(H19&gt;Parametri!$B$6,"Verificare cadenza",IF(E19&gt;Parametri!$B$7,"Verificare importo","OK")))))),"Dati non validi"))</f>
        <v/>
      </c>
      <c r="T19" s="16" t="n"/>
    </row>
    <row r="20">
      <c r="A20" s="15" t="n"/>
      <c r="B20" s="16" t="n"/>
      <c r="C20" s="16" t="n"/>
      <c r="D20" s="16" t="n"/>
      <c r="E20" s="37" t="n"/>
      <c r="F20" s="37" t="n"/>
      <c r="G20" s="18" t="n"/>
      <c r="H20" s="18" t="n"/>
      <c r="I20" s="19" t="n"/>
      <c r="J20" s="18" t="n"/>
      <c r="K20" s="15" t="n"/>
      <c r="L20" s="40">
        <f>IF(A20="","",IFERROR(IF(OR(E20="",F20=""),"",MAX(0,E20-F20)),""))</f>
        <v/>
      </c>
      <c r="M20" s="40">
        <f>IF(A20="","",IFERROR(IF(OR(L20="",G20=""),"",ROUND(L20/G20,2)),""))</f>
        <v/>
      </c>
      <c r="N20" s="40">
        <f>IF(A20="","",IFERROR(IF(OR(E20="",F20="",G20="",J20="",M20=""),"",IF(J20&gt;=G20,E20,MIN(E20,F20+J20*M20))),""))</f>
        <v/>
      </c>
      <c r="O20" s="40">
        <f>IF(A20="","",IFERROR(IF(OR(E20="",N20=""),"",MAX(0,E20-N20)),""))</f>
        <v/>
      </c>
      <c r="P20" s="25">
        <f>IF(A20="","",IFERROR(IF(OR(I20="",H20="",J20="",G20="",O20="",K20="Annullato",K20="Sospeso",O20&lt;=0,J20&gt;=G20),"",EDATE(I20,J20*H20)),""))</f>
        <v/>
      </c>
      <c r="Q20" s="41">
        <f>IF(P20="","",IFERROR(P20-Parametri!$B$3,""))</f>
        <v/>
      </c>
      <c r="R20" s="9">
        <f>IF(A20="","",IFERROR(IF(K20="Annullato","Annullato",IF(K20="Sospeso","Sospeso",IF(K20="Da valutare","Da valutare",IF(O20="","Da completare",IF(O20&lt;=0,"Saldato",IF(P20="","Da completare",IF(P20&lt;Parametri!$B$3,"Scaduto",IF(P20&lt;=Parametri!$B$3+Parametri!$B$4,"In scadenza","Regolare")))))))),"Da completare"))</f>
        <v/>
      </c>
      <c r="S20" s="27">
        <f>IF(A20="","",IFERROR(IF(OR(B20="",C20="",D20="",E20="",F20="",G20="",H20="",I20="",J20="",K20=""),"Dati incompleti",IF(F20&gt;E20,"Acconto oltre totale",IF(J20&gt;G20,"Rate saldate oltre piano",IF(G20&gt;Parametri!$B$5,"Verificare limite rate",IF(H20&gt;Parametri!$B$6,"Verificare cadenza",IF(E20&gt;Parametri!$B$7,"Verificare importo","OK")))))),"Dati non validi"))</f>
        <v/>
      </c>
      <c r="T20" s="16" t="n"/>
    </row>
    <row r="21">
      <c r="A21" s="15" t="n"/>
      <c r="B21" s="16" t="n"/>
      <c r="C21" s="16" t="n"/>
      <c r="D21" s="16" t="n"/>
      <c r="E21" s="37" t="n"/>
      <c r="F21" s="37" t="n"/>
      <c r="G21" s="18" t="n"/>
      <c r="H21" s="18" t="n"/>
      <c r="I21" s="19" t="n"/>
      <c r="J21" s="18" t="n"/>
      <c r="K21" s="15" t="n"/>
      <c r="L21" s="38">
        <f>IF(A21="","",IFERROR(IF(OR(E21="",F21=""),"",MAX(0,E21-F21)),""))</f>
        <v/>
      </c>
      <c r="M21" s="38">
        <f>IF(A21="","",IFERROR(IF(OR(L21="",G21=""),"",ROUND(L21/G21,2)),""))</f>
        <v/>
      </c>
      <c r="N21" s="38">
        <f>IF(A21="","",IFERROR(IF(OR(E21="",F21="",G21="",J21="",M21=""),"",IF(J21&gt;=G21,E21,MIN(E21,F21+J21*M21))),""))</f>
        <v/>
      </c>
      <c r="O21" s="38">
        <f>IF(A21="","",IFERROR(IF(OR(E21="",N21=""),"",MAX(0,E21-N21)),""))</f>
        <v/>
      </c>
      <c r="P21" s="21">
        <f>IF(A21="","",IFERROR(IF(OR(I21="",H21="",J21="",G21="",O21="",K21="Annullato",K21="Sospeso",O21&lt;=0,J21&gt;=G21),"",EDATE(I21,J21*H21)),""))</f>
        <v/>
      </c>
      <c r="Q21" s="39">
        <f>IF(P21="","",IFERROR(P21-Parametri!$B$3,""))</f>
        <v/>
      </c>
      <c r="R21" s="5">
        <f>IF(A21="","",IFERROR(IF(K21="Annullato","Annullato",IF(K21="Sospeso","Sospeso",IF(K21="Da valutare","Da valutare",IF(O21="","Da completare",IF(O21&lt;=0,"Saldato",IF(P21="","Da completare",IF(P21&lt;Parametri!$B$3,"Scaduto",IF(P21&lt;=Parametri!$B$3+Parametri!$B$4,"In scadenza","Regolare")))))))),"Da completare"))</f>
        <v/>
      </c>
      <c r="S21" s="23">
        <f>IF(A21="","",IFERROR(IF(OR(B21="",C21="",D21="",E21="",F21="",G21="",H21="",I21="",J21="",K21=""),"Dati incompleti",IF(F21&gt;E21,"Acconto oltre totale",IF(J21&gt;G21,"Rate saldate oltre piano",IF(G21&gt;Parametri!$B$5,"Verificare limite rate",IF(H21&gt;Parametri!$B$6,"Verificare cadenza",IF(E21&gt;Parametri!$B$7,"Verificare importo","OK")))))),"Dati non validi"))</f>
        <v/>
      </c>
      <c r="T21" s="16" t="n"/>
    </row>
    <row r="22">
      <c r="A22" s="15" t="n"/>
      <c r="B22" s="16" t="n"/>
      <c r="C22" s="16" t="n"/>
      <c r="D22" s="16" t="n"/>
      <c r="E22" s="37" t="n"/>
      <c r="F22" s="37" t="n"/>
      <c r="G22" s="18" t="n"/>
      <c r="H22" s="18" t="n"/>
      <c r="I22" s="19" t="n"/>
      <c r="J22" s="18" t="n"/>
      <c r="K22" s="15" t="n"/>
      <c r="L22" s="40">
        <f>IF(A22="","",IFERROR(IF(OR(E22="",F22=""),"",MAX(0,E22-F22)),""))</f>
        <v/>
      </c>
      <c r="M22" s="40">
        <f>IF(A22="","",IFERROR(IF(OR(L22="",G22=""),"",ROUND(L22/G22,2)),""))</f>
        <v/>
      </c>
      <c r="N22" s="40">
        <f>IF(A22="","",IFERROR(IF(OR(E22="",F22="",G22="",J22="",M22=""),"",IF(J22&gt;=G22,E22,MIN(E22,F22+J22*M22))),""))</f>
        <v/>
      </c>
      <c r="O22" s="40">
        <f>IF(A22="","",IFERROR(IF(OR(E22="",N22=""),"",MAX(0,E22-N22)),""))</f>
        <v/>
      </c>
      <c r="P22" s="25">
        <f>IF(A22="","",IFERROR(IF(OR(I22="",H22="",J22="",G22="",O22="",K22="Annullato",K22="Sospeso",O22&lt;=0,J22&gt;=G22),"",EDATE(I22,J22*H22)),""))</f>
        <v/>
      </c>
      <c r="Q22" s="41">
        <f>IF(P22="","",IFERROR(P22-Parametri!$B$3,""))</f>
        <v/>
      </c>
      <c r="R22" s="9">
        <f>IF(A22="","",IFERROR(IF(K22="Annullato","Annullato",IF(K22="Sospeso","Sospeso",IF(K22="Da valutare","Da valutare",IF(O22="","Da completare",IF(O22&lt;=0,"Saldato",IF(P22="","Da completare",IF(P22&lt;Parametri!$B$3,"Scaduto",IF(P22&lt;=Parametri!$B$3+Parametri!$B$4,"In scadenza","Regolare")))))))),"Da completare"))</f>
        <v/>
      </c>
      <c r="S22" s="27">
        <f>IF(A22="","",IFERROR(IF(OR(B22="",C22="",D22="",E22="",F22="",G22="",H22="",I22="",J22="",K22=""),"Dati incompleti",IF(F22&gt;E22,"Acconto oltre totale",IF(J22&gt;G22,"Rate saldate oltre piano",IF(G22&gt;Parametri!$B$5,"Verificare limite rate",IF(H22&gt;Parametri!$B$6,"Verificare cadenza",IF(E22&gt;Parametri!$B$7,"Verificare importo","OK")))))),"Dati non validi"))</f>
        <v/>
      </c>
      <c r="T22" s="16" t="n"/>
    </row>
    <row r="23">
      <c r="A23" s="15" t="n"/>
      <c r="B23" s="16" t="n"/>
      <c r="C23" s="16" t="n"/>
      <c r="D23" s="16" t="n"/>
      <c r="E23" s="37" t="n"/>
      <c r="F23" s="37" t="n"/>
      <c r="G23" s="18" t="n"/>
      <c r="H23" s="18" t="n"/>
      <c r="I23" s="19" t="n"/>
      <c r="J23" s="18" t="n"/>
      <c r="K23" s="15" t="n"/>
      <c r="L23" s="38">
        <f>IF(A23="","",IFERROR(IF(OR(E23="",F23=""),"",MAX(0,E23-F23)),""))</f>
        <v/>
      </c>
      <c r="M23" s="38">
        <f>IF(A23="","",IFERROR(IF(OR(L23="",G23=""),"",ROUND(L23/G23,2)),""))</f>
        <v/>
      </c>
      <c r="N23" s="38">
        <f>IF(A23="","",IFERROR(IF(OR(E23="",F23="",G23="",J23="",M23=""),"",IF(J23&gt;=G23,E23,MIN(E23,F23+J23*M23))),""))</f>
        <v/>
      </c>
      <c r="O23" s="38">
        <f>IF(A23="","",IFERROR(IF(OR(E23="",N23=""),"",MAX(0,E23-N23)),""))</f>
        <v/>
      </c>
      <c r="P23" s="21">
        <f>IF(A23="","",IFERROR(IF(OR(I23="",H23="",J23="",G23="",O23="",K23="Annullato",K23="Sospeso",O23&lt;=0,J23&gt;=G23),"",EDATE(I23,J23*H23)),""))</f>
        <v/>
      </c>
      <c r="Q23" s="39">
        <f>IF(P23="","",IFERROR(P23-Parametri!$B$3,""))</f>
        <v/>
      </c>
      <c r="R23" s="5">
        <f>IF(A23="","",IFERROR(IF(K23="Annullato","Annullato",IF(K23="Sospeso","Sospeso",IF(K23="Da valutare","Da valutare",IF(O23="","Da completare",IF(O23&lt;=0,"Saldato",IF(P23="","Da completare",IF(P23&lt;Parametri!$B$3,"Scaduto",IF(P23&lt;=Parametri!$B$3+Parametri!$B$4,"In scadenza","Regolare")))))))),"Da completare"))</f>
        <v/>
      </c>
      <c r="S23" s="23">
        <f>IF(A23="","",IFERROR(IF(OR(B23="",C23="",D23="",E23="",F23="",G23="",H23="",I23="",J23="",K23=""),"Dati incompleti",IF(F23&gt;E23,"Acconto oltre totale",IF(J23&gt;G23,"Rate saldate oltre piano",IF(G23&gt;Parametri!$B$5,"Verificare limite rate",IF(H23&gt;Parametri!$B$6,"Verificare cadenza",IF(E23&gt;Parametri!$B$7,"Verificare importo","OK")))))),"Dati non validi"))</f>
        <v/>
      </c>
      <c r="T23" s="16" t="n"/>
    </row>
    <row r="24">
      <c r="A24" s="15" t="n"/>
      <c r="B24" s="16" t="n"/>
      <c r="C24" s="16" t="n"/>
      <c r="D24" s="16" t="n"/>
      <c r="E24" s="37" t="n"/>
      <c r="F24" s="37" t="n"/>
      <c r="G24" s="18" t="n"/>
      <c r="H24" s="18" t="n"/>
      <c r="I24" s="19" t="n"/>
      <c r="J24" s="18" t="n"/>
      <c r="K24" s="15" t="n"/>
      <c r="L24" s="40">
        <f>IF(A24="","",IFERROR(IF(OR(E24="",F24=""),"",MAX(0,E24-F24)),""))</f>
        <v/>
      </c>
      <c r="M24" s="40">
        <f>IF(A24="","",IFERROR(IF(OR(L24="",G24=""),"",ROUND(L24/G24,2)),""))</f>
        <v/>
      </c>
      <c r="N24" s="40">
        <f>IF(A24="","",IFERROR(IF(OR(E24="",F24="",G24="",J24="",M24=""),"",IF(J24&gt;=G24,E24,MIN(E24,F24+J24*M24))),""))</f>
        <v/>
      </c>
      <c r="O24" s="40">
        <f>IF(A24="","",IFERROR(IF(OR(E24="",N24=""),"",MAX(0,E24-N24)),""))</f>
        <v/>
      </c>
      <c r="P24" s="25">
        <f>IF(A24="","",IFERROR(IF(OR(I24="",H24="",J24="",G24="",O24="",K24="Annullato",K24="Sospeso",O24&lt;=0,J24&gt;=G24),"",EDATE(I24,J24*H24)),""))</f>
        <v/>
      </c>
      <c r="Q24" s="41">
        <f>IF(P24="","",IFERROR(P24-Parametri!$B$3,""))</f>
        <v/>
      </c>
      <c r="R24" s="9">
        <f>IF(A24="","",IFERROR(IF(K24="Annullato","Annullato",IF(K24="Sospeso","Sospeso",IF(K24="Da valutare","Da valutare",IF(O24="","Da completare",IF(O24&lt;=0,"Saldato",IF(P24="","Da completare",IF(P24&lt;Parametri!$B$3,"Scaduto",IF(P24&lt;=Parametri!$B$3+Parametri!$B$4,"In scadenza","Regolare")))))))),"Da completare"))</f>
        <v/>
      </c>
      <c r="S24" s="27">
        <f>IF(A24="","",IFERROR(IF(OR(B24="",C24="",D24="",E24="",F24="",G24="",H24="",I24="",J24="",K24=""),"Dati incompleti",IF(F24&gt;E24,"Acconto oltre totale",IF(J24&gt;G24,"Rate saldate oltre piano",IF(G24&gt;Parametri!$B$5,"Verificare limite rate",IF(H24&gt;Parametri!$B$6,"Verificare cadenza",IF(E24&gt;Parametri!$B$7,"Verificare importo","OK")))))),"Dati non validi"))</f>
        <v/>
      </c>
      <c r="T24" s="16" t="n"/>
    </row>
    <row r="25">
      <c r="A25" s="15" t="n"/>
      <c r="B25" s="16" t="n"/>
      <c r="C25" s="16" t="n"/>
      <c r="D25" s="16" t="n"/>
      <c r="E25" s="37" t="n"/>
      <c r="F25" s="37" t="n"/>
      <c r="G25" s="18" t="n"/>
      <c r="H25" s="18" t="n"/>
      <c r="I25" s="19" t="n"/>
      <c r="J25" s="18" t="n"/>
      <c r="K25" s="15" t="n"/>
      <c r="L25" s="38">
        <f>IF(A25="","",IFERROR(IF(OR(E25="",F25=""),"",MAX(0,E25-F25)),""))</f>
        <v/>
      </c>
      <c r="M25" s="38">
        <f>IF(A25="","",IFERROR(IF(OR(L25="",G25=""),"",ROUND(L25/G25,2)),""))</f>
        <v/>
      </c>
      <c r="N25" s="38">
        <f>IF(A25="","",IFERROR(IF(OR(E25="",F25="",G25="",J25="",M25=""),"",IF(J25&gt;=G25,E25,MIN(E25,F25+J25*M25))),""))</f>
        <v/>
      </c>
      <c r="O25" s="38">
        <f>IF(A25="","",IFERROR(IF(OR(E25="",N25=""),"",MAX(0,E25-N25)),""))</f>
        <v/>
      </c>
      <c r="P25" s="21">
        <f>IF(A25="","",IFERROR(IF(OR(I25="",H25="",J25="",G25="",O25="",K25="Annullato",K25="Sospeso",O25&lt;=0,J25&gt;=G25),"",EDATE(I25,J25*H25)),""))</f>
        <v/>
      </c>
      <c r="Q25" s="39">
        <f>IF(P25="","",IFERROR(P25-Parametri!$B$3,""))</f>
        <v/>
      </c>
      <c r="R25" s="5">
        <f>IF(A25="","",IFERROR(IF(K25="Annullato","Annullato",IF(K25="Sospeso","Sospeso",IF(K25="Da valutare","Da valutare",IF(O25="","Da completare",IF(O25&lt;=0,"Saldato",IF(P25="","Da completare",IF(P25&lt;Parametri!$B$3,"Scaduto",IF(P25&lt;=Parametri!$B$3+Parametri!$B$4,"In scadenza","Regolare")))))))),"Da completare"))</f>
        <v/>
      </c>
      <c r="S25" s="23">
        <f>IF(A25="","",IFERROR(IF(OR(B25="",C25="",D25="",E25="",F25="",G25="",H25="",I25="",J25="",K25=""),"Dati incompleti",IF(F25&gt;E25,"Acconto oltre totale",IF(J25&gt;G25,"Rate saldate oltre piano",IF(G25&gt;Parametri!$B$5,"Verificare limite rate",IF(H25&gt;Parametri!$B$6,"Verificare cadenza",IF(E25&gt;Parametri!$B$7,"Verificare importo","OK")))))),"Dati non validi"))</f>
        <v/>
      </c>
      <c r="T25" s="16" t="n"/>
    </row>
    <row r="26">
      <c r="A26" s="15" t="n"/>
      <c r="B26" s="16" t="n"/>
      <c r="C26" s="16" t="n"/>
      <c r="D26" s="16" t="n"/>
      <c r="E26" s="37" t="n"/>
      <c r="F26" s="37" t="n"/>
      <c r="G26" s="18" t="n"/>
      <c r="H26" s="18" t="n"/>
      <c r="I26" s="19" t="n"/>
      <c r="J26" s="18" t="n"/>
      <c r="K26" s="15" t="n"/>
      <c r="L26" s="40">
        <f>IF(A26="","",IFERROR(IF(OR(E26="",F26=""),"",MAX(0,E26-F26)),""))</f>
        <v/>
      </c>
      <c r="M26" s="40">
        <f>IF(A26="","",IFERROR(IF(OR(L26="",G26=""),"",ROUND(L26/G26,2)),""))</f>
        <v/>
      </c>
      <c r="N26" s="40">
        <f>IF(A26="","",IFERROR(IF(OR(E26="",F26="",G26="",J26="",M26=""),"",IF(J26&gt;=G26,E26,MIN(E26,F26+J26*M26))),""))</f>
        <v/>
      </c>
      <c r="O26" s="40">
        <f>IF(A26="","",IFERROR(IF(OR(E26="",N26=""),"",MAX(0,E26-N26)),""))</f>
        <v/>
      </c>
      <c r="P26" s="25">
        <f>IF(A26="","",IFERROR(IF(OR(I26="",H26="",J26="",G26="",O26="",K26="Annullato",K26="Sospeso",O26&lt;=0,J26&gt;=G26),"",EDATE(I26,J26*H26)),""))</f>
        <v/>
      </c>
      <c r="Q26" s="41">
        <f>IF(P26="","",IFERROR(P26-Parametri!$B$3,""))</f>
        <v/>
      </c>
      <c r="R26" s="9">
        <f>IF(A26="","",IFERROR(IF(K26="Annullato","Annullato",IF(K26="Sospeso","Sospeso",IF(K26="Da valutare","Da valutare",IF(O26="","Da completare",IF(O26&lt;=0,"Saldato",IF(P26="","Da completare",IF(P26&lt;Parametri!$B$3,"Scaduto",IF(P26&lt;=Parametri!$B$3+Parametri!$B$4,"In scadenza","Regolare")))))))),"Da completare"))</f>
        <v/>
      </c>
      <c r="S26" s="27">
        <f>IF(A26="","",IFERROR(IF(OR(B26="",C26="",D26="",E26="",F26="",G26="",H26="",I26="",J26="",K26=""),"Dati incompleti",IF(F26&gt;E26,"Acconto oltre totale",IF(J26&gt;G26,"Rate saldate oltre piano",IF(G26&gt;Parametri!$B$5,"Verificare limite rate",IF(H26&gt;Parametri!$B$6,"Verificare cadenza",IF(E26&gt;Parametri!$B$7,"Verificare importo","OK")))))),"Dati non validi"))</f>
        <v/>
      </c>
      <c r="T26" s="16" t="n"/>
    </row>
    <row r="27">
      <c r="A27" s="15" t="n"/>
      <c r="B27" s="16" t="n"/>
      <c r="C27" s="16" t="n"/>
      <c r="D27" s="16" t="n"/>
      <c r="E27" s="37" t="n"/>
      <c r="F27" s="37" t="n"/>
      <c r="G27" s="18" t="n"/>
      <c r="H27" s="18" t="n"/>
      <c r="I27" s="19" t="n"/>
      <c r="J27" s="18" t="n"/>
      <c r="K27" s="15" t="n"/>
      <c r="L27" s="38">
        <f>IF(A27="","",IFERROR(IF(OR(E27="",F27=""),"",MAX(0,E27-F27)),""))</f>
        <v/>
      </c>
      <c r="M27" s="38">
        <f>IF(A27="","",IFERROR(IF(OR(L27="",G27=""),"",ROUND(L27/G27,2)),""))</f>
        <v/>
      </c>
      <c r="N27" s="38">
        <f>IF(A27="","",IFERROR(IF(OR(E27="",F27="",G27="",J27="",M27=""),"",IF(J27&gt;=G27,E27,MIN(E27,F27+J27*M27))),""))</f>
        <v/>
      </c>
      <c r="O27" s="38">
        <f>IF(A27="","",IFERROR(IF(OR(E27="",N27=""),"",MAX(0,E27-N27)),""))</f>
        <v/>
      </c>
      <c r="P27" s="21">
        <f>IF(A27="","",IFERROR(IF(OR(I27="",H27="",J27="",G27="",O27="",K27="Annullato",K27="Sospeso",O27&lt;=0,J27&gt;=G27),"",EDATE(I27,J27*H27)),""))</f>
        <v/>
      </c>
      <c r="Q27" s="39">
        <f>IF(P27="","",IFERROR(P27-Parametri!$B$3,""))</f>
        <v/>
      </c>
      <c r="R27" s="5">
        <f>IF(A27="","",IFERROR(IF(K27="Annullato","Annullato",IF(K27="Sospeso","Sospeso",IF(K27="Da valutare","Da valutare",IF(O27="","Da completare",IF(O27&lt;=0,"Saldato",IF(P27="","Da completare",IF(P27&lt;Parametri!$B$3,"Scaduto",IF(P27&lt;=Parametri!$B$3+Parametri!$B$4,"In scadenza","Regolare")))))))),"Da completare"))</f>
        <v/>
      </c>
      <c r="S27" s="23">
        <f>IF(A27="","",IFERROR(IF(OR(B27="",C27="",D27="",E27="",F27="",G27="",H27="",I27="",J27="",K27=""),"Dati incompleti",IF(F27&gt;E27,"Acconto oltre totale",IF(J27&gt;G27,"Rate saldate oltre piano",IF(G27&gt;Parametri!$B$5,"Verificare limite rate",IF(H27&gt;Parametri!$B$6,"Verificare cadenza",IF(E27&gt;Parametri!$B$7,"Verificare importo","OK")))))),"Dati non validi"))</f>
        <v/>
      </c>
      <c r="T27" s="16" t="n"/>
    </row>
    <row r="28">
      <c r="A28" s="15" t="n"/>
      <c r="B28" s="16" t="n"/>
      <c r="C28" s="16" t="n"/>
      <c r="D28" s="16" t="n"/>
      <c r="E28" s="37" t="n"/>
      <c r="F28" s="37" t="n"/>
      <c r="G28" s="18" t="n"/>
      <c r="H28" s="18" t="n"/>
      <c r="I28" s="19" t="n"/>
      <c r="J28" s="18" t="n"/>
      <c r="K28" s="15" t="n"/>
      <c r="L28" s="40">
        <f>IF(A28="","",IFERROR(IF(OR(E28="",F28=""),"",MAX(0,E28-F28)),""))</f>
        <v/>
      </c>
      <c r="M28" s="40">
        <f>IF(A28="","",IFERROR(IF(OR(L28="",G28=""),"",ROUND(L28/G28,2)),""))</f>
        <v/>
      </c>
      <c r="N28" s="40">
        <f>IF(A28="","",IFERROR(IF(OR(E28="",F28="",G28="",J28="",M28=""),"",IF(J28&gt;=G28,E28,MIN(E28,F28+J28*M28))),""))</f>
        <v/>
      </c>
      <c r="O28" s="40">
        <f>IF(A28="","",IFERROR(IF(OR(E28="",N28=""),"",MAX(0,E28-N28)),""))</f>
        <v/>
      </c>
      <c r="P28" s="25">
        <f>IF(A28="","",IFERROR(IF(OR(I28="",H28="",J28="",G28="",O28="",K28="Annullato",K28="Sospeso",O28&lt;=0,J28&gt;=G28),"",EDATE(I28,J28*H28)),""))</f>
        <v/>
      </c>
      <c r="Q28" s="41">
        <f>IF(P28="","",IFERROR(P28-Parametri!$B$3,""))</f>
        <v/>
      </c>
      <c r="R28" s="9">
        <f>IF(A28="","",IFERROR(IF(K28="Annullato","Annullato",IF(K28="Sospeso","Sospeso",IF(K28="Da valutare","Da valutare",IF(O28="","Da completare",IF(O28&lt;=0,"Saldato",IF(P28="","Da completare",IF(P28&lt;Parametri!$B$3,"Scaduto",IF(P28&lt;=Parametri!$B$3+Parametri!$B$4,"In scadenza","Regolare")))))))),"Da completare"))</f>
        <v/>
      </c>
      <c r="S28" s="27">
        <f>IF(A28="","",IFERROR(IF(OR(B28="",C28="",D28="",E28="",F28="",G28="",H28="",I28="",J28="",K28=""),"Dati incompleti",IF(F28&gt;E28,"Acconto oltre totale",IF(J28&gt;G28,"Rate saldate oltre piano",IF(G28&gt;Parametri!$B$5,"Verificare limite rate",IF(H28&gt;Parametri!$B$6,"Verificare cadenza",IF(E28&gt;Parametri!$B$7,"Verificare importo","OK")))))),"Dati non validi"))</f>
        <v/>
      </c>
      <c r="T28" s="16" t="n"/>
    </row>
    <row r="29">
      <c r="A29" s="15" t="n"/>
      <c r="B29" s="16" t="n"/>
      <c r="C29" s="16" t="n"/>
      <c r="D29" s="16" t="n"/>
      <c r="E29" s="37" t="n"/>
      <c r="F29" s="37" t="n"/>
      <c r="G29" s="18" t="n"/>
      <c r="H29" s="18" t="n"/>
      <c r="I29" s="19" t="n"/>
      <c r="J29" s="18" t="n"/>
      <c r="K29" s="15" t="n"/>
      <c r="L29" s="38">
        <f>IF(A29="","",IFERROR(IF(OR(E29="",F29=""),"",MAX(0,E29-F29)),""))</f>
        <v/>
      </c>
      <c r="M29" s="38">
        <f>IF(A29="","",IFERROR(IF(OR(L29="",G29=""),"",ROUND(L29/G29,2)),""))</f>
        <v/>
      </c>
      <c r="N29" s="38">
        <f>IF(A29="","",IFERROR(IF(OR(E29="",F29="",G29="",J29="",M29=""),"",IF(J29&gt;=G29,E29,MIN(E29,F29+J29*M29))),""))</f>
        <v/>
      </c>
      <c r="O29" s="38">
        <f>IF(A29="","",IFERROR(IF(OR(E29="",N29=""),"",MAX(0,E29-N29)),""))</f>
        <v/>
      </c>
      <c r="P29" s="21">
        <f>IF(A29="","",IFERROR(IF(OR(I29="",H29="",J29="",G29="",O29="",K29="Annullato",K29="Sospeso",O29&lt;=0,J29&gt;=G29),"",EDATE(I29,J29*H29)),""))</f>
        <v/>
      </c>
      <c r="Q29" s="39">
        <f>IF(P29="","",IFERROR(P29-Parametri!$B$3,""))</f>
        <v/>
      </c>
      <c r="R29" s="5">
        <f>IF(A29="","",IFERROR(IF(K29="Annullato","Annullato",IF(K29="Sospeso","Sospeso",IF(K29="Da valutare","Da valutare",IF(O29="","Da completare",IF(O29&lt;=0,"Saldato",IF(P29="","Da completare",IF(P29&lt;Parametri!$B$3,"Scaduto",IF(P29&lt;=Parametri!$B$3+Parametri!$B$4,"In scadenza","Regolare")))))))),"Da completare"))</f>
        <v/>
      </c>
      <c r="S29" s="23">
        <f>IF(A29="","",IFERROR(IF(OR(B29="",C29="",D29="",E29="",F29="",G29="",H29="",I29="",J29="",K29=""),"Dati incompleti",IF(F29&gt;E29,"Acconto oltre totale",IF(J29&gt;G29,"Rate saldate oltre piano",IF(G29&gt;Parametri!$B$5,"Verificare limite rate",IF(H29&gt;Parametri!$B$6,"Verificare cadenza",IF(E29&gt;Parametri!$B$7,"Verificare importo","OK")))))),"Dati non validi"))</f>
        <v/>
      </c>
      <c r="T29" s="16" t="n"/>
    </row>
    <row r="30">
      <c r="A30" s="15" t="n"/>
      <c r="B30" s="16" t="n"/>
      <c r="C30" s="16" t="n"/>
      <c r="D30" s="16" t="n"/>
      <c r="E30" s="37" t="n"/>
      <c r="F30" s="37" t="n"/>
      <c r="G30" s="18" t="n"/>
      <c r="H30" s="18" t="n"/>
      <c r="I30" s="19" t="n"/>
      <c r="J30" s="18" t="n"/>
      <c r="K30" s="15" t="n"/>
      <c r="L30" s="40">
        <f>IF(A30="","",IFERROR(IF(OR(E30="",F30=""),"",MAX(0,E30-F30)),""))</f>
        <v/>
      </c>
      <c r="M30" s="40">
        <f>IF(A30="","",IFERROR(IF(OR(L30="",G30=""),"",ROUND(L30/G30,2)),""))</f>
        <v/>
      </c>
      <c r="N30" s="40">
        <f>IF(A30="","",IFERROR(IF(OR(E30="",F30="",G30="",J30="",M30=""),"",IF(J30&gt;=G30,E30,MIN(E30,F30+J30*M30))),""))</f>
        <v/>
      </c>
      <c r="O30" s="40">
        <f>IF(A30="","",IFERROR(IF(OR(E30="",N30=""),"",MAX(0,E30-N30)),""))</f>
        <v/>
      </c>
      <c r="P30" s="25">
        <f>IF(A30="","",IFERROR(IF(OR(I30="",H30="",J30="",G30="",O30="",K30="Annullato",K30="Sospeso",O30&lt;=0,J30&gt;=G30),"",EDATE(I30,J30*H30)),""))</f>
        <v/>
      </c>
      <c r="Q30" s="41">
        <f>IF(P30="","",IFERROR(P30-Parametri!$B$3,""))</f>
        <v/>
      </c>
      <c r="R30" s="9">
        <f>IF(A30="","",IFERROR(IF(K30="Annullato","Annullato",IF(K30="Sospeso","Sospeso",IF(K30="Da valutare","Da valutare",IF(O30="","Da completare",IF(O30&lt;=0,"Saldato",IF(P30="","Da completare",IF(P30&lt;Parametri!$B$3,"Scaduto",IF(P30&lt;=Parametri!$B$3+Parametri!$B$4,"In scadenza","Regolare")))))))),"Da completare"))</f>
        <v/>
      </c>
      <c r="S30" s="27">
        <f>IF(A30="","",IFERROR(IF(OR(B30="",C30="",D30="",E30="",F30="",G30="",H30="",I30="",J30="",K30=""),"Dati incompleti",IF(F30&gt;E30,"Acconto oltre totale",IF(J30&gt;G30,"Rate saldate oltre piano",IF(G30&gt;Parametri!$B$5,"Verificare limite rate",IF(H30&gt;Parametri!$B$6,"Verificare cadenza",IF(E30&gt;Parametri!$B$7,"Verificare importo","OK")))))),"Dati non validi"))</f>
        <v/>
      </c>
      <c r="T30" s="16" t="n"/>
    </row>
    <row r="31">
      <c r="A31" s="15" t="n"/>
      <c r="B31" s="16" t="n"/>
      <c r="C31" s="16" t="n"/>
      <c r="D31" s="16" t="n"/>
      <c r="E31" s="37" t="n"/>
      <c r="F31" s="37" t="n"/>
      <c r="G31" s="18" t="n"/>
      <c r="H31" s="18" t="n"/>
      <c r="I31" s="19" t="n"/>
      <c r="J31" s="18" t="n"/>
      <c r="K31" s="15" t="n"/>
      <c r="L31" s="38">
        <f>IF(A31="","",IFERROR(IF(OR(E31="",F31=""),"",MAX(0,E31-F31)),""))</f>
        <v/>
      </c>
      <c r="M31" s="38">
        <f>IF(A31="","",IFERROR(IF(OR(L31="",G31=""),"",ROUND(L31/G31,2)),""))</f>
        <v/>
      </c>
      <c r="N31" s="38">
        <f>IF(A31="","",IFERROR(IF(OR(E31="",F31="",G31="",J31="",M31=""),"",IF(J31&gt;=G31,E31,MIN(E31,F31+J31*M31))),""))</f>
        <v/>
      </c>
      <c r="O31" s="38">
        <f>IF(A31="","",IFERROR(IF(OR(E31="",N31=""),"",MAX(0,E31-N31)),""))</f>
        <v/>
      </c>
      <c r="P31" s="21">
        <f>IF(A31="","",IFERROR(IF(OR(I31="",H31="",J31="",G31="",O31="",K31="Annullato",K31="Sospeso",O31&lt;=0,J31&gt;=G31),"",EDATE(I31,J31*H31)),""))</f>
        <v/>
      </c>
      <c r="Q31" s="39">
        <f>IF(P31="","",IFERROR(P31-Parametri!$B$3,""))</f>
        <v/>
      </c>
      <c r="R31" s="5">
        <f>IF(A31="","",IFERROR(IF(K31="Annullato","Annullato",IF(K31="Sospeso","Sospeso",IF(K31="Da valutare","Da valutare",IF(O31="","Da completare",IF(O31&lt;=0,"Saldato",IF(P31="","Da completare",IF(P31&lt;Parametri!$B$3,"Scaduto",IF(P31&lt;=Parametri!$B$3+Parametri!$B$4,"In scadenza","Regolare")))))))),"Da completare"))</f>
        <v/>
      </c>
      <c r="S31" s="23">
        <f>IF(A31="","",IFERROR(IF(OR(B31="",C31="",D31="",E31="",F31="",G31="",H31="",I31="",J31="",K31=""),"Dati incompleti",IF(F31&gt;E31,"Acconto oltre totale",IF(J31&gt;G31,"Rate saldate oltre piano",IF(G31&gt;Parametri!$B$5,"Verificare limite rate",IF(H31&gt;Parametri!$B$6,"Verificare cadenza",IF(E31&gt;Parametri!$B$7,"Verificare importo","OK")))))),"Dati non validi"))</f>
        <v/>
      </c>
      <c r="T31" s="16" t="n"/>
    </row>
    <row r="32">
      <c r="A32" s="15" t="n"/>
      <c r="B32" s="16" t="n"/>
      <c r="C32" s="16" t="n"/>
      <c r="D32" s="16" t="n"/>
      <c r="E32" s="37" t="n"/>
      <c r="F32" s="37" t="n"/>
      <c r="G32" s="18" t="n"/>
      <c r="H32" s="18" t="n"/>
      <c r="I32" s="19" t="n"/>
      <c r="J32" s="18" t="n"/>
      <c r="K32" s="15" t="n"/>
      <c r="L32" s="40">
        <f>IF(A32="","",IFERROR(IF(OR(E32="",F32=""),"",MAX(0,E32-F32)),""))</f>
        <v/>
      </c>
      <c r="M32" s="40">
        <f>IF(A32="","",IFERROR(IF(OR(L32="",G32=""),"",ROUND(L32/G32,2)),""))</f>
        <v/>
      </c>
      <c r="N32" s="40">
        <f>IF(A32="","",IFERROR(IF(OR(E32="",F32="",G32="",J32="",M32=""),"",IF(J32&gt;=G32,E32,MIN(E32,F32+J32*M32))),""))</f>
        <v/>
      </c>
      <c r="O32" s="40">
        <f>IF(A32="","",IFERROR(IF(OR(E32="",N32=""),"",MAX(0,E32-N32)),""))</f>
        <v/>
      </c>
      <c r="P32" s="25">
        <f>IF(A32="","",IFERROR(IF(OR(I32="",H32="",J32="",G32="",O32="",K32="Annullato",K32="Sospeso",O32&lt;=0,J32&gt;=G32),"",EDATE(I32,J32*H32)),""))</f>
        <v/>
      </c>
      <c r="Q32" s="41">
        <f>IF(P32="","",IFERROR(P32-Parametri!$B$3,""))</f>
        <v/>
      </c>
      <c r="R32" s="9">
        <f>IF(A32="","",IFERROR(IF(K32="Annullato","Annullato",IF(K32="Sospeso","Sospeso",IF(K32="Da valutare","Da valutare",IF(O32="","Da completare",IF(O32&lt;=0,"Saldato",IF(P32="","Da completare",IF(P32&lt;Parametri!$B$3,"Scaduto",IF(P32&lt;=Parametri!$B$3+Parametri!$B$4,"In scadenza","Regolare")))))))),"Da completare"))</f>
        <v/>
      </c>
      <c r="S32" s="27">
        <f>IF(A32="","",IFERROR(IF(OR(B32="",C32="",D32="",E32="",F32="",G32="",H32="",I32="",J32="",K32=""),"Dati incompleti",IF(F32&gt;E32,"Acconto oltre totale",IF(J32&gt;G32,"Rate saldate oltre piano",IF(G32&gt;Parametri!$B$5,"Verificare limite rate",IF(H32&gt;Parametri!$B$6,"Verificare cadenza",IF(E32&gt;Parametri!$B$7,"Verificare importo","OK")))))),"Dati non validi"))</f>
        <v/>
      </c>
      <c r="T32" s="16" t="n"/>
    </row>
    <row r="33">
      <c r="A33" s="15" t="n"/>
      <c r="B33" s="16" t="n"/>
      <c r="C33" s="16" t="n"/>
      <c r="D33" s="16" t="n"/>
      <c r="E33" s="37" t="n"/>
      <c r="F33" s="37" t="n"/>
      <c r="G33" s="18" t="n"/>
      <c r="H33" s="18" t="n"/>
      <c r="I33" s="19" t="n"/>
      <c r="J33" s="18" t="n"/>
      <c r="K33" s="15" t="n"/>
      <c r="L33" s="38">
        <f>IF(A33="","",IFERROR(IF(OR(E33="",F33=""),"",MAX(0,E33-F33)),""))</f>
        <v/>
      </c>
      <c r="M33" s="38">
        <f>IF(A33="","",IFERROR(IF(OR(L33="",G33=""),"",ROUND(L33/G33,2)),""))</f>
        <v/>
      </c>
      <c r="N33" s="38">
        <f>IF(A33="","",IFERROR(IF(OR(E33="",F33="",G33="",J33="",M33=""),"",IF(J33&gt;=G33,E33,MIN(E33,F33+J33*M33))),""))</f>
        <v/>
      </c>
      <c r="O33" s="38">
        <f>IF(A33="","",IFERROR(IF(OR(E33="",N33=""),"",MAX(0,E33-N33)),""))</f>
        <v/>
      </c>
      <c r="P33" s="21">
        <f>IF(A33="","",IFERROR(IF(OR(I33="",H33="",J33="",G33="",O33="",K33="Annullato",K33="Sospeso",O33&lt;=0,J33&gt;=G33),"",EDATE(I33,J33*H33)),""))</f>
        <v/>
      </c>
      <c r="Q33" s="39">
        <f>IF(P33="","",IFERROR(P33-Parametri!$B$3,""))</f>
        <v/>
      </c>
      <c r="R33" s="5">
        <f>IF(A33="","",IFERROR(IF(K33="Annullato","Annullato",IF(K33="Sospeso","Sospeso",IF(K33="Da valutare","Da valutare",IF(O33="","Da completare",IF(O33&lt;=0,"Saldato",IF(P33="","Da completare",IF(P33&lt;Parametri!$B$3,"Scaduto",IF(P33&lt;=Parametri!$B$3+Parametri!$B$4,"In scadenza","Regolare")))))))),"Da completare"))</f>
        <v/>
      </c>
      <c r="S33" s="23">
        <f>IF(A33="","",IFERROR(IF(OR(B33="",C33="",D33="",E33="",F33="",G33="",H33="",I33="",J33="",K33=""),"Dati incompleti",IF(F33&gt;E33,"Acconto oltre totale",IF(J33&gt;G33,"Rate saldate oltre piano",IF(G33&gt;Parametri!$B$5,"Verificare limite rate",IF(H33&gt;Parametri!$B$6,"Verificare cadenza",IF(E33&gt;Parametri!$B$7,"Verificare importo","OK")))))),"Dati non validi"))</f>
        <v/>
      </c>
      <c r="T33" s="16" t="n"/>
    </row>
    <row r="34">
      <c r="A34" s="15" t="n"/>
      <c r="B34" s="16" t="n"/>
      <c r="C34" s="16" t="n"/>
      <c r="D34" s="16" t="n"/>
      <c r="E34" s="37" t="n"/>
      <c r="F34" s="37" t="n"/>
      <c r="G34" s="18" t="n"/>
      <c r="H34" s="18" t="n"/>
      <c r="I34" s="19" t="n"/>
      <c r="J34" s="18" t="n"/>
      <c r="K34" s="15" t="n"/>
      <c r="L34" s="40">
        <f>IF(A34="","",IFERROR(IF(OR(E34="",F34=""),"",MAX(0,E34-F34)),""))</f>
        <v/>
      </c>
      <c r="M34" s="40">
        <f>IF(A34="","",IFERROR(IF(OR(L34="",G34=""),"",ROUND(L34/G34,2)),""))</f>
        <v/>
      </c>
      <c r="N34" s="40">
        <f>IF(A34="","",IFERROR(IF(OR(E34="",F34="",G34="",J34="",M34=""),"",IF(J34&gt;=G34,E34,MIN(E34,F34+J34*M34))),""))</f>
        <v/>
      </c>
      <c r="O34" s="40">
        <f>IF(A34="","",IFERROR(IF(OR(E34="",N34=""),"",MAX(0,E34-N34)),""))</f>
        <v/>
      </c>
      <c r="P34" s="25">
        <f>IF(A34="","",IFERROR(IF(OR(I34="",H34="",J34="",G34="",O34="",K34="Annullato",K34="Sospeso",O34&lt;=0,J34&gt;=G34),"",EDATE(I34,J34*H34)),""))</f>
        <v/>
      </c>
      <c r="Q34" s="41">
        <f>IF(P34="","",IFERROR(P34-Parametri!$B$3,""))</f>
        <v/>
      </c>
      <c r="R34" s="9">
        <f>IF(A34="","",IFERROR(IF(K34="Annullato","Annullato",IF(K34="Sospeso","Sospeso",IF(K34="Da valutare","Da valutare",IF(O34="","Da completare",IF(O34&lt;=0,"Saldato",IF(P34="","Da completare",IF(P34&lt;Parametri!$B$3,"Scaduto",IF(P34&lt;=Parametri!$B$3+Parametri!$B$4,"In scadenza","Regolare")))))))),"Da completare"))</f>
        <v/>
      </c>
      <c r="S34" s="27">
        <f>IF(A34="","",IFERROR(IF(OR(B34="",C34="",D34="",E34="",F34="",G34="",H34="",I34="",J34="",K34=""),"Dati incompleti",IF(F34&gt;E34,"Acconto oltre totale",IF(J34&gt;G34,"Rate saldate oltre piano",IF(G34&gt;Parametri!$B$5,"Verificare limite rate",IF(H34&gt;Parametri!$B$6,"Verificare cadenza",IF(E34&gt;Parametri!$B$7,"Verificare importo","OK")))))),"Dati non validi"))</f>
        <v/>
      </c>
      <c r="T34" s="16" t="n"/>
    </row>
    <row r="35">
      <c r="A35" s="15" t="n"/>
      <c r="B35" s="16" t="n"/>
      <c r="C35" s="16" t="n"/>
      <c r="D35" s="16" t="n"/>
      <c r="E35" s="37" t="n"/>
      <c r="F35" s="37" t="n"/>
      <c r="G35" s="18" t="n"/>
      <c r="H35" s="18" t="n"/>
      <c r="I35" s="19" t="n"/>
      <c r="J35" s="18" t="n"/>
      <c r="K35" s="15" t="n"/>
      <c r="L35" s="38">
        <f>IF(A35="","",IFERROR(IF(OR(E35="",F35=""),"",MAX(0,E35-F35)),""))</f>
        <v/>
      </c>
      <c r="M35" s="38">
        <f>IF(A35="","",IFERROR(IF(OR(L35="",G35=""),"",ROUND(L35/G35,2)),""))</f>
        <v/>
      </c>
      <c r="N35" s="38">
        <f>IF(A35="","",IFERROR(IF(OR(E35="",F35="",G35="",J35="",M35=""),"",IF(J35&gt;=G35,E35,MIN(E35,F35+J35*M35))),""))</f>
        <v/>
      </c>
      <c r="O35" s="38">
        <f>IF(A35="","",IFERROR(IF(OR(E35="",N35=""),"",MAX(0,E35-N35)),""))</f>
        <v/>
      </c>
      <c r="P35" s="21">
        <f>IF(A35="","",IFERROR(IF(OR(I35="",H35="",J35="",G35="",O35="",K35="Annullato",K35="Sospeso",O35&lt;=0,J35&gt;=G35),"",EDATE(I35,J35*H35)),""))</f>
        <v/>
      </c>
      <c r="Q35" s="39">
        <f>IF(P35="","",IFERROR(P35-Parametri!$B$3,""))</f>
        <v/>
      </c>
      <c r="R35" s="5">
        <f>IF(A35="","",IFERROR(IF(K35="Annullato","Annullato",IF(K35="Sospeso","Sospeso",IF(K35="Da valutare","Da valutare",IF(O35="","Da completare",IF(O35&lt;=0,"Saldato",IF(P35="","Da completare",IF(P35&lt;Parametri!$B$3,"Scaduto",IF(P35&lt;=Parametri!$B$3+Parametri!$B$4,"In scadenza","Regolare")))))))),"Da completare"))</f>
        <v/>
      </c>
      <c r="S35" s="23">
        <f>IF(A35="","",IFERROR(IF(OR(B35="",C35="",D35="",E35="",F35="",G35="",H35="",I35="",J35="",K35=""),"Dati incompleti",IF(F35&gt;E35,"Acconto oltre totale",IF(J35&gt;G35,"Rate saldate oltre piano",IF(G35&gt;Parametri!$B$5,"Verificare limite rate",IF(H35&gt;Parametri!$B$6,"Verificare cadenza",IF(E35&gt;Parametri!$B$7,"Verificare importo","OK")))))),"Dati non validi"))</f>
        <v/>
      </c>
      <c r="T35" s="16" t="n"/>
    </row>
    <row r="36">
      <c r="A36" s="15" t="n"/>
      <c r="B36" s="16" t="n"/>
      <c r="C36" s="16" t="n"/>
      <c r="D36" s="16" t="n"/>
      <c r="E36" s="37" t="n"/>
      <c r="F36" s="37" t="n"/>
      <c r="G36" s="18" t="n"/>
      <c r="H36" s="18" t="n"/>
      <c r="I36" s="19" t="n"/>
      <c r="J36" s="18" t="n"/>
      <c r="K36" s="15" t="n"/>
      <c r="L36" s="40">
        <f>IF(A36="","",IFERROR(IF(OR(E36="",F36=""),"",MAX(0,E36-F36)),""))</f>
        <v/>
      </c>
      <c r="M36" s="40">
        <f>IF(A36="","",IFERROR(IF(OR(L36="",G36=""),"",ROUND(L36/G36,2)),""))</f>
        <v/>
      </c>
      <c r="N36" s="40">
        <f>IF(A36="","",IFERROR(IF(OR(E36="",F36="",G36="",J36="",M36=""),"",IF(J36&gt;=G36,E36,MIN(E36,F36+J36*M36))),""))</f>
        <v/>
      </c>
      <c r="O36" s="40">
        <f>IF(A36="","",IFERROR(IF(OR(E36="",N36=""),"",MAX(0,E36-N36)),""))</f>
        <v/>
      </c>
      <c r="P36" s="25">
        <f>IF(A36="","",IFERROR(IF(OR(I36="",H36="",J36="",G36="",O36="",K36="Annullato",K36="Sospeso",O36&lt;=0,J36&gt;=G36),"",EDATE(I36,J36*H36)),""))</f>
        <v/>
      </c>
      <c r="Q36" s="41">
        <f>IF(P36="","",IFERROR(P36-Parametri!$B$3,""))</f>
        <v/>
      </c>
      <c r="R36" s="9">
        <f>IF(A36="","",IFERROR(IF(K36="Annullato","Annullato",IF(K36="Sospeso","Sospeso",IF(K36="Da valutare","Da valutare",IF(O36="","Da completare",IF(O36&lt;=0,"Saldato",IF(P36="","Da completare",IF(P36&lt;Parametri!$B$3,"Scaduto",IF(P36&lt;=Parametri!$B$3+Parametri!$B$4,"In scadenza","Regolare")))))))),"Da completare"))</f>
        <v/>
      </c>
      <c r="S36" s="27">
        <f>IF(A36="","",IFERROR(IF(OR(B36="",C36="",D36="",E36="",F36="",G36="",H36="",I36="",J36="",K36=""),"Dati incompleti",IF(F36&gt;E36,"Acconto oltre totale",IF(J36&gt;G36,"Rate saldate oltre piano",IF(G36&gt;Parametri!$B$5,"Verificare limite rate",IF(H36&gt;Parametri!$B$6,"Verificare cadenza",IF(E36&gt;Parametri!$B$7,"Verificare importo","OK")))))),"Dati non validi"))</f>
        <v/>
      </c>
      <c r="T36" s="16" t="n"/>
    </row>
    <row r="37">
      <c r="A37" s="15" t="n"/>
      <c r="B37" s="16" t="n"/>
      <c r="C37" s="16" t="n"/>
      <c r="D37" s="16" t="n"/>
      <c r="E37" s="37" t="n"/>
      <c r="F37" s="37" t="n"/>
      <c r="G37" s="18" t="n"/>
      <c r="H37" s="18" t="n"/>
      <c r="I37" s="19" t="n"/>
      <c r="J37" s="18" t="n"/>
      <c r="K37" s="15" t="n"/>
      <c r="L37" s="38">
        <f>IF(A37="","",IFERROR(IF(OR(E37="",F37=""),"",MAX(0,E37-F37)),""))</f>
        <v/>
      </c>
      <c r="M37" s="38">
        <f>IF(A37="","",IFERROR(IF(OR(L37="",G37=""),"",ROUND(L37/G37,2)),""))</f>
        <v/>
      </c>
      <c r="N37" s="38">
        <f>IF(A37="","",IFERROR(IF(OR(E37="",F37="",G37="",J37="",M37=""),"",IF(J37&gt;=G37,E37,MIN(E37,F37+J37*M37))),""))</f>
        <v/>
      </c>
      <c r="O37" s="38">
        <f>IF(A37="","",IFERROR(IF(OR(E37="",N37=""),"",MAX(0,E37-N37)),""))</f>
        <v/>
      </c>
      <c r="P37" s="21">
        <f>IF(A37="","",IFERROR(IF(OR(I37="",H37="",J37="",G37="",O37="",K37="Annullato",K37="Sospeso",O37&lt;=0,J37&gt;=G37),"",EDATE(I37,J37*H37)),""))</f>
        <v/>
      </c>
      <c r="Q37" s="39">
        <f>IF(P37="","",IFERROR(P37-Parametri!$B$3,""))</f>
        <v/>
      </c>
      <c r="R37" s="5">
        <f>IF(A37="","",IFERROR(IF(K37="Annullato","Annullato",IF(K37="Sospeso","Sospeso",IF(K37="Da valutare","Da valutare",IF(O37="","Da completare",IF(O37&lt;=0,"Saldato",IF(P37="","Da completare",IF(P37&lt;Parametri!$B$3,"Scaduto",IF(P37&lt;=Parametri!$B$3+Parametri!$B$4,"In scadenza","Regolare")))))))),"Da completare"))</f>
        <v/>
      </c>
      <c r="S37" s="23">
        <f>IF(A37="","",IFERROR(IF(OR(B37="",C37="",D37="",E37="",F37="",G37="",H37="",I37="",J37="",K37=""),"Dati incompleti",IF(F37&gt;E37,"Acconto oltre totale",IF(J37&gt;G37,"Rate saldate oltre piano",IF(G37&gt;Parametri!$B$5,"Verificare limite rate",IF(H37&gt;Parametri!$B$6,"Verificare cadenza",IF(E37&gt;Parametri!$B$7,"Verificare importo","OK")))))),"Dati non validi"))</f>
        <v/>
      </c>
      <c r="T37" s="16" t="n"/>
    </row>
    <row r="38">
      <c r="A38" s="15" t="n"/>
      <c r="B38" s="16" t="n"/>
      <c r="C38" s="16" t="n"/>
      <c r="D38" s="16" t="n"/>
      <c r="E38" s="37" t="n"/>
      <c r="F38" s="37" t="n"/>
      <c r="G38" s="18" t="n"/>
      <c r="H38" s="18" t="n"/>
      <c r="I38" s="19" t="n"/>
      <c r="J38" s="18" t="n"/>
      <c r="K38" s="15" t="n"/>
      <c r="L38" s="40">
        <f>IF(A38="","",IFERROR(IF(OR(E38="",F38=""),"",MAX(0,E38-F38)),""))</f>
        <v/>
      </c>
      <c r="M38" s="40">
        <f>IF(A38="","",IFERROR(IF(OR(L38="",G38=""),"",ROUND(L38/G38,2)),""))</f>
        <v/>
      </c>
      <c r="N38" s="40">
        <f>IF(A38="","",IFERROR(IF(OR(E38="",F38="",G38="",J38="",M38=""),"",IF(J38&gt;=G38,E38,MIN(E38,F38+J38*M38))),""))</f>
        <v/>
      </c>
      <c r="O38" s="40">
        <f>IF(A38="","",IFERROR(IF(OR(E38="",N38=""),"",MAX(0,E38-N38)),""))</f>
        <v/>
      </c>
      <c r="P38" s="25">
        <f>IF(A38="","",IFERROR(IF(OR(I38="",H38="",J38="",G38="",O38="",K38="Annullato",K38="Sospeso",O38&lt;=0,J38&gt;=G38),"",EDATE(I38,J38*H38)),""))</f>
        <v/>
      </c>
      <c r="Q38" s="41">
        <f>IF(P38="","",IFERROR(P38-Parametri!$B$3,""))</f>
        <v/>
      </c>
      <c r="R38" s="9">
        <f>IF(A38="","",IFERROR(IF(K38="Annullato","Annullato",IF(K38="Sospeso","Sospeso",IF(K38="Da valutare","Da valutare",IF(O38="","Da completare",IF(O38&lt;=0,"Saldato",IF(P38="","Da completare",IF(P38&lt;Parametri!$B$3,"Scaduto",IF(P38&lt;=Parametri!$B$3+Parametri!$B$4,"In scadenza","Regolare")))))))),"Da completare"))</f>
        <v/>
      </c>
      <c r="S38" s="27">
        <f>IF(A38="","",IFERROR(IF(OR(B38="",C38="",D38="",E38="",F38="",G38="",H38="",I38="",J38="",K38=""),"Dati incompleti",IF(F38&gt;E38,"Acconto oltre totale",IF(J38&gt;G38,"Rate saldate oltre piano",IF(G38&gt;Parametri!$B$5,"Verificare limite rate",IF(H38&gt;Parametri!$B$6,"Verificare cadenza",IF(E38&gt;Parametri!$B$7,"Verificare importo","OK")))))),"Dati non validi"))</f>
        <v/>
      </c>
      <c r="T38" s="16" t="n"/>
    </row>
    <row r="39">
      <c r="A39" s="15" t="n"/>
      <c r="B39" s="16" t="n"/>
      <c r="C39" s="16" t="n"/>
      <c r="D39" s="16" t="n"/>
      <c r="E39" s="37" t="n"/>
      <c r="F39" s="37" t="n"/>
      <c r="G39" s="18" t="n"/>
      <c r="H39" s="18" t="n"/>
      <c r="I39" s="19" t="n"/>
      <c r="J39" s="18" t="n"/>
      <c r="K39" s="15" t="n"/>
      <c r="L39" s="38">
        <f>IF(A39="","",IFERROR(IF(OR(E39="",F39=""),"",MAX(0,E39-F39)),""))</f>
        <v/>
      </c>
      <c r="M39" s="38">
        <f>IF(A39="","",IFERROR(IF(OR(L39="",G39=""),"",ROUND(L39/G39,2)),""))</f>
        <v/>
      </c>
      <c r="N39" s="38">
        <f>IF(A39="","",IFERROR(IF(OR(E39="",F39="",G39="",J39="",M39=""),"",IF(J39&gt;=G39,E39,MIN(E39,F39+J39*M39))),""))</f>
        <v/>
      </c>
      <c r="O39" s="38">
        <f>IF(A39="","",IFERROR(IF(OR(E39="",N39=""),"",MAX(0,E39-N39)),""))</f>
        <v/>
      </c>
      <c r="P39" s="21">
        <f>IF(A39="","",IFERROR(IF(OR(I39="",H39="",J39="",G39="",O39="",K39="Annullato",K39="Sospeso",O39&lt;=0,J39&gt;=G39),"",EDATE(I39,J39*H39)),""))</f>
        <v/>
      </c>
      <c r="Q39" s="39">
        <f>IF(P39="","",IFERROR(P39-Parametri!$B$3,""))</f>
        <v/>
      </c>
      <c r="R39" s="5">
        <f>IF(A39="","",IFERROR(IF(K39="Annullato","Annullato",IF(K39="Sospeso","Sospeso",IF(K39="Da valutare","Da valutare",IF(O39="","Da completare",IF(O39&lt;=0,"Saldato",IF(P39="","Da completare",IF(P39&lt;Parametri!$B$3,"Scaduto",IF(P39&lt;=Parametri!$B$3+Parametri!$B$4,"In scadenza","Regolare")))))))),"Da completare"))</f>
        <v/>
      </c>
      <c r="S39" s="23">
        <f>IF(A39="","",IFERROR(IF(OR(B39="",C39="",D39="",E39="",F39="",G39="",H39="",I39="",J39="",K39=""),"Dati incompleti",IF(F39&gt;E39,"Acconto oltre totale",IF(J39&gt;G39,"Rate saldate oltre piano",IF(G39&gt;Parametri!$B$5,"Verificare limite rate",IF(H39&gt;Parametri!$B$6,"Verificare cadenza",IF(E39&gt;Parametri!$B$7,"Verificare importo","OK")))))),"Dati non validi"))</f>
        <v/>
      </c>
      <c r="T39" s="16" t="n"/>
    </row>
    <row r="40">
      <c r="A40" s="15" t="n"/>
      <c r="B40" s="16" t="n"/>
      <c r="C40" s="16" t="n"/>
      <c r="D40" s="16" t="n"/>
      <c r="E40" s="37" t="n"/>
      <c r="F40" s="37" t="n"/>
      <c r="G40" s="18" t="n"/>
      <c r="H40" s="18" t="n"/>
      <c r="I40" s="19" t="n"/>
      <c r="J40" s="18" t="n"/>
      <c r="K40" s="15" t="n"/>
      <c r="L40" s="40">
        <f>IF(A40="","",IFERROR(IF(OR(E40="",F40=""),"",MAX(0,E40-F40)),""))</f>
        <v/>
      </c>
      <c r="M40" s="40">
        <f>IF(A40="","",IFERROR(IF(OR(L40="",G40=""),"",ROUND(L40/G40,2)),""))</f>
        <v/>
      </c>
      <c r="N40" s="40">
        <f>IF(A40="","",IFERROR(IF(OR(E40="",F40="",G40="",J40="",M40=""),"",IF(J40&gt;=G40,E40,MIN(E40,F40+J40*M40))),""))</f>
        <v/>
      </c>
      <c r="O40" s="40">
        <f>IF(A40="","",IFERROR(IF(OR(E40="",N40=""),"",MAX(0,E40-N40)),""))</f>
        <v/>
      </c>
      <c r="P40" s="25">
        <f>IF(A40="","",IFERROR(IF(OR(I40="",H40="",J40="",G40="",O40="",K40="Annullato",K40="Sospeso",O40&lt;=0,J40&gt;=G40),"",EDATE(I40,J40*H40)),""))</f>
        <v/>
      </c>
      <c r="Q40" s="41">
        <f>IF(P40="","",IFERROR(P40-Parametri!$B$3,""))</f>
        <v/>
      </c>
      <c r="R40" s="9">
        <f>IF(A40="","",IFERROR(IF(K40="Annullato","Annullato",IF(K40="Sospeso","Sospeso",IF(K40="Da valutare","Da valutare",IF(O40="","Da completare",IF(O40&lt;=0,"Saldato",IF(P40="","Da completare",IF(P40&lt;Parametri!$B$3,"Scaduto",IF(P40&lt;=Parametri!$B$3+Parametri!$B$4,"In scadenza","Regolare")))))))),"Da completare"))</f>
        <v/>
      </c>
      <c r="S40" s="27">
        <f>IF(A40="","",IFERROR(IF(OR(B40="",C40="",D40="",E40="",F40="",G40="",H40="",I40="",J40="",K40=""),"Dati incompleti",IF(F40&gt;E40,"Acconto oltre totale",IF(J40&gt;G40,"Rate saldate oltre piano",IF(G40&gt;Parametri!$B$5,"Verificare limite rate",IF(H40&gt;Parametri!$B$6,"Verificare cadenza",IF(E40&gt;Parametri!$B$7,"Verificare importo","OK")))))),"Dati non validi"))</f>
        <v/>
      </c>
      <c r="T40" s="16" t="n"/>
    </row>
    <row r="41">
      <c r="A41" s="15" t="n"/>
      <c r="B41" s="16" t="n"/>
      <c r="C41" s="16" t="n"/>
      <c r="D41" s="16" t="n"/>
      <c r="E41" s="37" t="n"/>
      <c r="F41" s="37" t="n"/>
      <c r="G41" s="18" t="n"/>
      <c r="H41" s="18" t="n"/>
      <c r="I41" s="19" t="n"/>
      <c r="J41" s="18" t="n"/>
      <c r="K41" s="15" t="n"/>
      <c r="L41" s="38">
        <f>IF(A41="","",IFERROR(IF(OR(E41="",F41=""),"",MAX(0,E41-F41)),""))</f>
        <v/>
      </c>
      <c r="M41" s="38">
        <f>IF(A41="","",IFERROR(IF(OR(L41="",G41=""),"",ROUND(L41/G41,2)),""))</f>
        <v/>
      </c>
      <c r="N41" s="38">
        <f>IF(A41="","",IFERROR(IF(OR(E41="",F41="",G41="",J41="",M41=""),"",IF(J41&gt;=G41,E41,MIN(E41,F41+J41*M41))),""))</f>
        <v/>
      </c>
      <c r="O41" s="38">
        <f>IF(A41="","",IFERROR(IF(OR(E41="",N41=""),"",MAX(0,E41-N41)),""))</f>
        <v/>
      </c>
      <c r="P41" s="21">
        <f>IF(A41="","",IFERROR(IF(OR(I41="",H41="",J41="",G41="",O41="",K41="Annullato",K41="Sospeso",O41&lt;=0,J41&gt;=G41),"",EDATE(I41,J41*H41)),""))</f>
        <v/>
      </c>
      <c r="Q41" s="39">
        <f>IF(P41="","",IFERROR(P41-Parametri!$B$3,""))</f>
        <v/>
      </c>
      <c r="R41" s="5">
        <f>IF(A41="","",IFERROR(IF(K41="Annullato","Annullato",IF(K41="Sospeso","Sospeso",IF(K41="Da valutare","Da valutare",IF(O41="","Da completare",IF(O41&lt;=0,"Saldato",IF(P41="","Da completare",IF(P41&lt;Parametri!$B$3,"Scaduto",IF(P41&lt;=Parametri!$B$3+Parametri!$B$4,"In scadenza","Regolare")))))))),"Da completare"))</f>
        <v/>
      </c>
      <c r="S41" s="23">
        <f>IF(A41="","",IFERROR(IF(OR(B41="",C41="",D41="",E41="",F41="",G41="",H41="",I41="",J41="",K41=""),"Dati incompleti",IF(F41&gt;E41,"Acconto oltre totale",IF(J41&gt;G41,"Rate saldate oltre piano",IF(G41&gt;Parametri!$B$5,"Verificare limite rate",IF(H41&gt;Parametri!$B$6,"Verificare cadenza",IF(E41&gt;Parametri!$B$7,"Verificare importo","OK")))))),"Dati non validi"))</f>
        <v/>
      </c>
      <c r="T41" s="16" t="n"/>
    </row>
    <row r="42">
      <c r="A42" s="15" t="n"/>
      <c r="B42" s="16" t="n"/>
      <c r="C42" s="16" t="n"/>
      <c r="D42" s="16" t="n"/>
      <c r="E42" s="37" t="n"/>
      <c r="F42" s="37" t="n"/>
      <c r="G42" s="18" t="n"/>
      <c r="H42" s="18" t="n"/>
      <c r="I42" s="19" t="n"/>
      <c r="J42" s="18" t="n"/>
      <c r="K42" s="15" t="n"/>
      <c r="L42" s="40">
        <f>IF(A42="","",IFERROR(IF(OR(E42="",F42=""),"",MAX(0,E42-F42)),""))</f>
        <v/>
      </c>
      <c r="M42" s="40">
        <f>IF(A42="","",IFERROR(IF(OR(L42="",G42=""),"",ROUND(L42/G42,2)),""))</f>
        <v/>
      </c>
      <c r="N42" s="40">
        <f>IF(A42="","",IFERROR(IF(OR(E42="",F42="",G42="",J42="",M42=""),"",IF(J42&gt;=G42,E42,MIN(E42,F42+J42*M42))),""))</f>
        <v/>
      </c>
      <c r="O42" s="40">
        <f>IF(A42="","",IFERROR(IF(OR(E42="",N42=""),"",MAX(0,E42-N42)),""))</f>
        <v/>
      </c>
      <c r="P42" s="25">
        <f>IF(A42="","",IFERROR(IF(OR(I42="",H42="",J42="",G42="",O42="",K42="Annullato",K42="Sospeso",O42&lt;=0,J42&gt;=G42),"",EDATE(I42,J42*H42)),""))</f>
        <v/>
      </c>
      <c r="Q42" s="41">
        <f>IF(P42="","",IFERROR(P42-Parametri!$B$3,""))</f>
        <v/>
      </c>
      <c r="R42" s="9">
        <f>IF(A42="","",IFERROR(IF(K42="Annullato","Annullato",IF(K42="Sospeso","Sospeso",IF(K42="Da valutare","Da valutare",IF(O42="","Da completare",IF(O42&lt;=0,"Saldato",IF(P42="","Da completare",IF(P42&lt;Parametri!$B$3,"Scaduto",IF(P42&lt;=Parametri!$B$3+Parametri!$B$4,"In scadenza","Regolare")))))))),"Da completare"))</f>
        <v/>
      </c>
      <c r="S42" s="27">
        <f>IF(A42="","",IFERROR(IF(OR(B42="",C42="",D42="",E42="",F42="",G42="",H42="",I42="",J42="",K42=""),"Dati incompleti",IF(F42&gt;E42,"Acconto oltre totale",IF(J42&gt;G42,"Rate saldate oltre piano",IF(G42&gt;Parametri!$B$5,"Verificare limite rate",IF(H42&gt;Parametri!$B$6,"Verificare cadenza",IF(E42&gt;Parametri!$B$7,"Verificare importo","OK")))))),"Dati non validi"))</f>
        <v/>
      </c>
      <c r="T42" s="16" t="n"/>
    </row>
    <row r="43">
      <c r="A43" s="15" t="n"/>
      <c r="B43" s="16" t="n"/>
      <c r="C43" s="16" t="n"/>
      <c r="D43" s="16" t="n"/>
      <c r="E43" s="37" t="n"/>
      <c r="F43" s="37" t="n"/>
      <c r="G43" s="18" t="n"/>
      <c r="H43" s="18" t="n"/>
      <c r="I43" s="19" t="n"/>
      <c r="J43" s="18" t="n"/>
      <c r="K43" s="15" t="n"/>
      <c r="L43" s="38">
        <f>IF(A43="","",IFERROR(IF(OR(E43="",F43=""),"",MAX(0,E43-F43)),""))</f>
        <v/>
      </c>
      <c r="M43" s="38">
        <f>IF(A43="","",IFERROR(IF(OR(L43="",G43=""),"",ROUND(L43/G43,2)),""))</f>
        <v/>
      </c>
      <c r="N43" s="38">
        <f>IF(A43="","",IFERROR(IF(OR(E43="",F43="",G43="",J43="",M43=""),"",IF(J43&gt;=G43,E43,MIN(E43,F43+J43*M43))),""))</f>
        <v/>
      </c>
      <c r="O43" s="38">
        <f>IF(A43="","",IFERROR(IF(OR(E43="",N43=""),"",MAX(0,E43-N43)),""))</f>
        <v/>
      </c>
      <c r="P43" s="21">
        <f>IF(A43="","",IFERROR(IF(OR(I43="",H43="",J43="",G43="",O43="",K43="Annullato",K43="Sospeso",O43&lt;=0,J43&gt;=G43),"",EDATE(I43,J43*H43)),""))</f>
        <v/>
      </c>
      <c r="Q43" s="39">
        <f>IF(P43="","",IFERROR(P43-Parametri!$B$3,""))</f>
        <v/>
      </c>
      <c r="R43" s="5">
        <f>IF(A43="","",IFERROR(IF(K43="Annullato","Annullato",IF(K43="Sospeso","Sospeso",IF(K43="Da valutare","Da valutare",IF(O43="","Da completare",IF(O43&lt;=0,"Saldato",IF(P43="","Da completare",IF(P43&lt;Parametri!$B$3,"Scaduto",IF(P43&lt;=Parametri!$B$3+Parametri!$B$4,"In scadenza","Regolare")))))))),"Da completare"))</f>
        <v/>
      </c>
      <c r="S43" s="23">
        <f>IF(A43="","",IFERROR(IF(OR(B43="",C43="",D43="",E43="",F43="",G43="",H43="",I43="",J43="",K43=""),"Dati incompleti",IF(F43&gt;E43,"Acconto oltre totale",IF(J43&gt;G43,"Rate saldate oltre piano",IF(G43&gt;Parametri!$B$5,"Verificare limite rate",IF(H43&gt;Parametri!$B$6,"Verificare cadenza",IF(E43&gt;Parametri!$B$7,"Verificare importo","OK")))))),"Dati non validi"))</f>
        <v/>
      </c>
      <c r="T43" s="16" t="n"/>
    </row>
    <row r="44">
      <c r="A44" s="15" t="n"/>
      <c r="B44" s="16" t="n"/>
      <c r="C44" s="16" t="n"/>
      <c r="D44" s="16" t="n"/>
      <c r="E44" s="37" t="n"/>
      <c r="F44" s="37" t="n"/>
      <c r="G44" s="18" t="n"/>
      <c r="H44" s="18" t="n"/>
      <c r="I44" s="19" t="n"/>
      <c r="J44" s="18" t="n"/>
      <c r="K44" s="15" t="n"/>
      <c r="L44" s="40">
        <f>IF(A44="","",IFERROR(IF(OR(E44="",F44=""),"",MAX(0,E44-F44)),""))</f>
        <v/>
      </c>
      <c r="M44" s="40">
        <f>IF(A44="","",IFERROR(IF(OR(L44="",G44=""),"",ROUND(L44/G44,2)),""))</f>
        <v/>
      </c>
      <c r="N44" s="40">
        <f>IF(A44="","",IFERROR(IF(OR(E44="",F44="",G44="",J44="",M44=""),"",IF(J44&gt;=G44,E44,MIN(E44,F44+J44*M44))),""))</f>
        <v/>
      </c>
      <c r="O44" s="40">
        <f>IF(A44="","",IFERROR(IF(OR(E44="",N44=""),"",MAX(0,E44-N44)),""))</f>
        <v/>
      </c>
      <c r="P44" s="25">
        <f>IF(A44="","",IFERROR(IF(OR(I44="",H44="",J44="",G44="",O44="",K44="Annullato",K44="Sospeso",O44&lt;=0,J44&gt;=G44),"",EDATE(I44,J44*H44)),""))</f>
        <v/>
      </c>
      <c r="Q44" s="41">
        <f>IF(P44="","",IFERROR(P44-Parametri!$B$3,""))</f>
        <v/>
      </c>
      <c r="R44" s="9">
        <f>IF(A44="","",IFERROR(IF(K44="Annullato","Annullato",IF(K44="Sospeso","Sospeso",IF(K44="Da valutare","Da valutare",IF(O44="","Da completare",IF(O44&lt;=0,"Saldato",IF(P44="","Da completare",IF(P44&lt;Parametri!$B$3,"Scaduto",IF(P44&lt;=Parametri!$B$3+Parametri!$B$4,"In scadenza","Regolare")))))))),"Da completare"))</f>
        <v/>
      </c>
      <c r="S44" s="27">
        <f>IF(A44="","",IFERROR(IF(OR(B44="",C44="",D44="",E44="",F44="",G44="",H44="",I44="",J44="",K44=""),"Dati incompleti",IF(F44&gt;E44,"Acconto oltre totale",IF(J44&gt;G44,"Rate saldate oltre piano",IF(G44&gt;Parametri!$B$5,"Verificare limite rate",IF(H44&gt;Parametri!$B$6,"Verificare cadenza",IF(E44&gt;Parametri!$B$7,"Verificare importo","OK")))))),"Dati non validi"))</f>
        <v/>
      </c>
      <c r="T44" s="16" t="n"/>
    </row>
    <row r="45">
      <c r="A45" s="15" t="n"/>
      <c r="B45" s="16" t="n"/>
      <c r="C45" s="16" t="n"/>
      <c r="D45" s="16" t="n"/>
      <c r="E45" s="37" t="n"/>
      <c r="F45" s="37" t="n"/>
      <c r="G45" s="18" t="n"/>
      <c r="H45" s="18" t="n"/>
      <c r="I45" s="19" t="n"/>
      <c r="J45" s="18" t="n"/>
      <c r="K45" s="15" t="n"/>
      <c r="L45" s="38">
        <f>IF(A45="","",IFERROR(IF(OR(E45="",F45=""),"",MAX(0,E45-F45)),""))</f>
        <v/>
      </c>
      <c r="M45" s="38">
        <f>IF(A45="","",IFERROR(IF(OR(L45="",G45=""),"",ROUND(L45/G45,2)),""))</f>
        <v/>
      </c>
      <c r="N45" s="38">
        <f>IF(A45="","",IFERROR(IF(OR(E45="",F45="",G45="",J45="",M45=""),"",IF(J45&gt;=G45,E45,MIN(E45,F45+J45*M45))),""))</f>
        <v/>
      </c>
      <c r="O45" s="38">
        <f>IF(A45="","",IFERROR(IF(OR(E45="",N45=""),"",MAX(0,E45-N45)),""))</f>
        <v/>
      </c>
      <c r="P45" s="21">
        <f>IF(A45="","",IFERROR(IF(OR(I45="",H45="",J45="",G45="",O45="",K45="Annullato",K45="Sospeso",O45&lt;=0,J45&gt;=G45),"",EDATE(I45,J45*H45)),""))</f>
        <v/>
      </c>
      <c r="Q45" s="39">
        <f>IF(P45="","",IFERROR(P45-Parametri!$B$3,""))</f>
        <v/>
      </c>
      <c r="R45" s="5">
        <f>IF(A45="","",IFERROR(IF(K45="Annullato","Annullato",IF(K45="Sospeso","Sospeso",IF(K45="Da valutare","Da valutare",IF(O45="","Da completare",IF(O45&lt;=0,"Saldato",IF(P45="","Da completare",IF(P45&lt;Parametri!$B$3,"Scaduto",IF(P45&lt;=Parametri!$B$3+Parametri!$B$4,"In scadenza","Regolare")))))))),"Da completare"))</f>
        <v/>
      </c>
      <c r="S45" s="23">
        <f>IF(A45="","",IFERROR(IF(OR(B45="",C45="",D45="",E45="",F45="",G45="",H45="",I45="",J45="",K45=""),"Dati incompleti",IF(F45&gt;E45,"Acconto oltre totale",IF(J45&gt;G45,"Rate saldate oltre piano",IF(G45&gt;Parametri!$B$5,"Verificare limite rate",IF(H45&gt;Parametri!$B$6,"Verificare cadenza",IF(E45&gt;Parametri!$B$7,"Verificare importo","OK")))))),"Dati non validi"))</f>
        <v/>
      </c>
      <c r="T45" s="16" t="n"/>
    </row>
    <row r="46">
      <c r="A46" s="15" t="n"/>
      <c r="B46" s="16" t="n"/>
      <c r="C46" s="16" t="n"/>
      <c r="D46" s="16" t="n"/>
      <c r="E46" s="37" t="n"/>
      <c r="F46" s="37" t="n"/>
      <c r="G46" s="18" t="n"/>
      <c r="H46" s="18" t="n"/>
      <c r="I46" s="19" t="n"/>
      <c r="J46" s="18" t="n"/>
      <c r="K46" s="15" t="n"/>
      <c r="L46" s="40">
        <f>IF(A46="","",IFERROR(IF(OR(E46="",F46=""),"",MAX(0,E46-F46)),""))</f>
        <v/>
      </c>
      <c r="M46" s="40">
        <f>IF(A46="","",IFERROR(IF(OR(L46="",G46=""),"",ROUND(L46/G46,2)),""))</f>
        <v/>
      </c>
      <c r="N46" s="40">
        <f>IF(A46="","",IFERROR(IF(OR(E46="",F46="",G46="",J46="",M46=""),"",IF(J46&gt;=G46,E46,MIN(E46,F46+J46*M46))),""))</f>
        <v/>
      </c>
      <c r="O46" s="40">
        <f>IF(A46="","",IFERROR(IF(OR(E46="",N46=""),"",MAX(0,E46-N46)),""))</f>
        <v/>
      </c>
      <c r="P46" s="25">
        <f>IF(A46="","",IFERROR(IF(OR(I46="",H46="",J46="",G46="",O46="",K46="Annullato",K46="Sospeso",O46&lt;=0,J46&gt;=G46),"",EDATE(I46,J46*H46)),""))</f>
        <v/>
      </c>
      <c r="Q46" s="41">
        <f>IF(P46="","",IFERROR(P46-Parametri!$B$3,""))</f>
        <v/>
      </c>
      <c r="R46" s="9">
        <f>IF(A46="","",IFERROR(IF(K46="Annullato","Annullato",IF(K46="Sospeso","Sospeso",IF(K46="Da valutare","Da valutare",IF(O46="","Da completare",IF(O46&lt;=0,"Saldato",IF(P46="","Da completare",IF(P46&lt;Parametri!$B$3,"Scaduto",IF(P46&lt;=Parametri!$B$3+Parametri!$B$4,"In scadenza","Regolare")))))))),"Da completare"))</f>
        <v/>
      </c>
      <c r="S46" s="27">
        <f>IF(A46="","",IFERROR(IF(OR(B46="",C46="",D46="",E46="",F46="",G46="",H46="",I46="",J46="",K46=""),"Dati incompleti",IF(F46&gt;E46,"Acconto oltre totale",IF(J46&gt;G46,"Rate saldate oltre piano",IF(G46&gt;Parametri!$B$5,"Verificare limite rate",IF(H46&gt;Parametri!$B$6,"Verificare cadenza",IF(E46&gt;Parametri!$B$7,"Verificare importo","OK")))))),"Dati non validi"))</f>
        <v/>
      </c>
      <c r="T46" s="16" t="n"/>
    </row>
    <row r="47">
      <c r="A47" s="15" t="n"/>
      <c r="B47" s="16" t="n"/>
      <c r="C47" s="16" t="n"/>
      <c r="D47" s="16" t="n"/>
      <c r="E47" s="37" t="n"/>
      <c r="F47" s="37" t="n"/>
      <c r="G47" s="18" t="n"/>
      <c r="H47" s="18" t="n"/>
      <c r="I47" s="19" t="n"/>
      <c r="J47" s="18" t="n"/>
      <c r="K47" s="15" t="n"/>
      <c r="L47" s="38">
        <f>IF(A47="","",IFERROR(IF(OR(E47="",F47=""),"",MAX(0,E47-F47)),""))</f>
        <v/>
      </c>
      <c r="M47" s="38">
        <f>IF(A47="","",IFERROR(IF(OR(L47="",G47=""),"",ROUND(L47/G47,2)),""))</f>
        <v/>
      </c>
      <c r="N47" s="38">
        <f>IF(A47="","",IFERROR(IF(OR(E47="",F47="",G47="",J47="",M47=""),"",IF(J47&gt;=G47,E47,MIN(E47,F47+J47*M47))),""))</f>
        <v/>
      </c>
      <c r="O47" s="38">
        <f>IF(A47="","",IFERROR(IF(OR(E47="",N47=""),"",MAX(0,E47-N47)),""))</f>
        <v/>
      </c>
      <c r="P47" s="21">
        <f>IF(A47="","",IFERROR(IF(OR(I47="",H47="",J47="",G47="",O47="",K47="Annullato",K47="Sospeso",O47&lt;=0,J47&gt;=G47),"",EDATE(I47,J47*H47)),""))</f>
        <v/>
      </c>
      <c r="Q47" s="39">
        <f>IF(P47="","",IFERROR(P47-Parametri!$B$3,""))</f>
        <v/>
      </c>
      <c r="R47" s="5">
        <f>IF(A47="","",IFERROR(IF(K47="Annullato","Annullato",IF(K47="Sospeso","Sospeso",IF(K47="Da valutare","Da valutare",IF(O47="","Da completare",IF(O47&lt;=0,"Saldato",IF(P47="","Da completare",IF(P47&lt;Parametri!$B$3,"Scaduto",IF(P47&lt;=Parametri!$B$3+Parametri!$B$4,"In scadenza","Regolare")))))))),"Da completare"))</f>
        <v/>
      </c>
      <c r="S47" s="23">
        <f>IF(A47="","",IFERROR(IF(OR(B47="",C47="",D47="",E47="",F47="",G47="",H47="",I47="",J47="",K47=""),"Dati incompleti",IF(F47&gt;E47,"Acconto oltre totale",IF(J47&gt;G47,"Rate saldate oltre piano",IF(G47&gt;Parametri!$B$5,"Verificare limite rate",IF(H47&gt;Parametri!$B$6,"Verificare cadenza",IF(E47&gt;Parametri!$B$7,"Verificare importo","OK")))))),"Dati non validi"))</f>
        <v/>
      </c>
      <c r="T47" s="16" t="n"/>
    </row>
    <row r="48">
      <c r="A48" s="15" t="n"/>
      <c r="B48" s="16" t="n"/>
      <c r="C48" s="16" t="n"/>
      <c r="D48" s="16" t="n"/>
      <c r="E48" s="37" t="n"/>
      <c r="F48" s="37" t="n"/>
      <c r="G48" s="18" t="n"/>
      <c r="H48" s="18" t="n"/>
      <c r="I48" s="19" t="n"/>
      <c r="J48" s="18" t="n"/>
      <c r="K48" s="15" t="n"/>
      <c r="L48" s="40">
        <f>IF(A48="","",IFERROR(IF(OR(E48="",F48=""),"",MAX(0,E48-F48)),""))</f>
        <v/>
      </c>
      <c r="M48" s="40">
        <f>IF(A48="","",IFERROR(IF(OR(L48="",G48=""),"",ROUND(L48/G48,2)),""))</f>
        <v/>
      </c>
      <c r="N48" s="40">
        <f>IF(A48="","",IFERROR(IF(OR(E48="",F48="",G48="",J48="",M48=""),"",IF(J48&gt;=G48,E48,MIN(E48,F48+J48*M48))),""))</f>
        <v/>
      </c>
      <c r="O48" s="40">
        <f>IF(A48="","",IFERROR(IF(OR(E48="",N48=""),"",MAX(0,E48-N48)),""))</f>
        <v/>
      </c>
      <c r="P48" s="25">
        <f>IF(A48="","",IFERROR(IF(OR(I48="",H48="",J48="",G48="",O48="",K48="Annullato",K48="Sospeso",O48&lt;=0,J48&gt;=G48),"",EDATE(I48,J48*H48)),""))</f>
        <v/>
      </c>
      <c r="Q48" s="41">
        <f>IF(P48="","",IFERROR(P48-Parametri!$B$3,""))</f>
        <v/>
      </c>
      <c r="R48" s="9">
        <f>IF(A48="","",IFERROR(IF(K48="Annullato","Annullato",IF(K48="Sospeso","Sospeso",IF(K48="Da valutare","Da valutare",IF(O48="","Da completare",IF(O48&lt;=0,"Saldato",IF(P48="","Da completare",IF(P48&lt;Parametri!$B$3,"Scaduto",IF(P48&lt;=Parametri!$B$3+Parametri!$B$4,"In scadenza","Regolare")))))))),"Da completare"))</f>
        <v/>
      </c>
      <c r="S48" s="27">
        <f>IF(A48="","",IFERROR(IF(OR(B48="",C48="",D48="",E48="",F48="",G48="",H48="",I48="",J48="",K48=""),"Dati incompleti",IF(F48&gt;E48,"Acconto oltre totale",IF(J48&gt;G48,"Rate saldate oltre piano",IF(G48&gt;Parametri!$B$5,"Verificare limite rate",IF(H48&gt;Parametri!$B$6,"Verificare cadenza",IF(E48&gt;Parametri!$B$7,"Verificare importo","OK")))))),"Dati non validi"))</f>
        <v/>
      </c>
      <c r="T48" s="16" t="n"/>
    </row>
    <row r="49">
      <c r="A49" s="15" t="n"/>
      <c r="B49" s="16" t="n"/>
      <c r="C49" s="16" t="n"/>
      <c r="D49" s="16" t="n"/>
      <c r="E49" s="37" t="n"/>
      <c r="F49" s="37" t="n"/>
      <c r="G49" s="18" t="n"/>
      <c r="H49" s="18" t="n"/>
      <c r="I49" s="19" t="n"/>
      <c r="J49" s="18" t="n"/>
      <c r="K49" s="15" t="n"/>
      <c r="L49" s="38">
        <f>IF(A49="","",IFERROR(IF(OR(E49="",F49=""),"",MAX(0,E49-F49)),""))</f>
        <v/>
      </c>
      <c r="M49" s="38">
        <f>IF(A49="","",IFERROR(IF(OR(L49="",G49=""),"",ROUND(L49/G49,2)),""))</f>
        <v/>
      </c>
      <c r="N49" s="38">
        <f>IF(A49="","",IFERROR(IF(OR(E49="",F49="",G49="",J49="",M49=""),"",IF(J49&gt;=G49,E49,MIN(E49,F49+J49*M49))),""))</f>
        <v/>
      </c>
      <c r="O49" s="38">
        <f>IF(A49="","",IFERROR(IF(OR(E49="",N49=""),"",MAX(0,E49-N49)),""))</f>
        <v/>
      </c>
      <c r="P49" s="21">
        <f>IF(A49="","",IFERROR(IF(OR(I49="",H49="",J49="",G49="",O49="",K49="Annullato",K49="Sospeso",O49&lt;=0,J49&gt;=G49),"",EDATE(I49,J49*H49)),""))</f>
        <v/>
      </c>
      <c r="Q49" s="39">
        <f>IF(P49="","",IFERROR(P49-Parametri!$B$3,""))</f>
        <v/>
      </c>
      <c r="R49" s="5">
        <f>IF(A49="","",IFERROR(IF(K49="Annullato","Annullato",IF(K49="Sospeso","Sospeso",IF(K49="Da valutare","Da valutare",IF(O49="","Da completare",IF(O49&lt;=0,"Saldato",IF(P49="","Da completare",IF(P49&lt;Parametri!$B$3,"Scaduto",IF(P49&lt;=Parametri!$B$3+Parametri!$B$4,"In scadenza","Regolare")))))))),"Da completare"))</f>
        <v/>
      </c>
      <c r="S49" s="23">
        <f>IF(A49="","",IFERROR(IF(OR(B49="",C49="",D49="",E49="",F49="",G49="",H49="",I49="",J49="",K49=""),"Dati incompleti",IF(F49&gt;E49,"Acconto oltre totale",IF(J49&gt;G49,"Rate saldate oltre piano",IF(G49&gt;Parametri!$B$5,"Verificare limite rate",IF(H49&gt;Parametri!$B$6,"Verificare cadenza",IF(E49&gt;Parametri!$B$7,"Verificare importo","OK")))))),"Dati non validi"))</f>
        <v/>
      </c>
      <c r="T49" s="16" t="n"/>
    </row>
    <row r="50">
      <c r="A50" s="15" t="n"/>
      <c r="B50" s="16" t="n"/>
      <c r="C50" s="16" t="n"/>
      <c r="D50" s="16" t="n"/>
      <c r="E50" s="37" t="n"/>
      <c r="F50" s="37" t="n"/>
      <c r="G50" s="18" t="n"/>
      <c r="H50" s="18" t="n"/>
      <c r="I50" s="19" t="n"/>
      <c r="J50" s="18" t="n"/>
      <c r="K50" s="15" t="n"/>
      <c r="L50" s="40">
        <f>IF(A50="","",IFERROR(IF(OR(E50="",F50=""),"",MAX(0,E50-F50)),""))</f>
        <v/>
      </c>
      <c r="M50" s="40">
        <f>IF(A50="","",IFERROR(IF(OR(L50="",G50=""),"",ROUND(L50/G50,2)),""))</f>
        <v/>
      </c>
      <c r="N50" s="40">
        <f>IF(A50="","",IFERROR(IF(OR(E50="",F50="",G50="",J50="",M50=""),"",IF(J50&gt;=G50,E50,MIN(E50,F50+J50*M50))),""))</f>
        <v/>
      </c>
      <c r="O50" s="40">
        <f>IF(A50="","",IFERROR(IF(OR(E50="",N50=""),"",MAX(0,E50-N50)),""))</f>
        <v/>
      </c>
      <c r="P50" s="25">
        <f>IF(A50="","",IFERROR(IF(OR(I50="",H50="",J50="",G50="",O50="",K50="Annullato",K50="Sospeso",O50&lt;=0,J50&gt;=G50),"",EDATE(I50,J50*H50)),""))</f>
        <v/>
      </c>
      <c r="Q50" s="41">
        <f>IF(P50="","",IFERROR(P50-Parametri!$B$3,""))</f>
        <v/>
      </c>
      <c r="R50" s="9">
        <f>IF(A50="","",IFERROR(IF(K50="Annullato","Annullato",IF(K50="Sospeso","Sospeso",IF(K50="Da valutare","Da valutare",IF(O50="","Da completare",IF(O50&lt;=0,"Saldato",IF(P50="","Da completare",IF(P50&lt;Parametri!$B$3,"Scaduto",IF(P50&lt;=Parametri!$B$3+Parametri!$B$4,"In scadenza","Regolare")))))))),"Da completare"))</f>
        <v/>
      </c>
      <c r="S50" s="27">
        <f>IF(A50="","",IFERROR(IF(OR(B50="",C50="",D50="",E50="",F50="",G50="",H50="",I50="",J50="",K50=""),"Dati incompleti",IF(F50&gt;E50,"Acconto oltre totale",IF(J50&gt;G50,"Rate saldate oltre piano",IF(G50&gt;Parametri!$B$5,"Verificare limite rate",IF(H50&gt;Parametri!$B$6,"Verificare cadenza",IF(E50&gt;Parametri!$B$7,"Verificare importo","OK")))))),"Dati non validi"))</f>
        <v/>
      </c>
      <c r="T50" s="16" t="n"/>
    </row>
    <row r="51">
      <c r="A51" s="15" t="n"/>
      <c r="B51" s="16" t="n"/>
      <c r="C51" s="16" t="n"/>
      <c r="D51" s="16" t="n"/>
      <c r="E51" s="37" t="n"/>
      <c r="F51" s="37" t="n"/>
      <c r="G51" s="18" t="n"/>
      <c r="H51" s="18" t="n"/>
      <c r="I51" s="19" t="n"/>
      <c r="J51" s="18" t="n"/>
      <c r="K51" s="15" t="n"/>
      <c r="L51" s="38">
        <f>IF(A51="","",IFERROR(IF(OR(E51="",F51=""),"",MAX(0,E51-F51)),""))</f>
        <v/>
      </c>
      <c r="M51" s="38">
        <f>IF(A51="","",IFERROR(IF(OR(L51="",G51=""),"",ROUND(L51/G51,2)),""))</f>
        <v/>
      </c>
      <c r="N51" s="38">
        <f>IF(A51="","",IFERROR(IF(OR(E51="",F51="",G51="",J51="",M51=""),"",IF(J51&gt;=G51,E51,MIN(E51,F51+J51*M51))),""))</f>
        <v/>
      </c>
      <c r="O51" s="38">
        <f>IF(A51="","",IFERROR(IF(OR(E51="",N51=""),"",MAX(0,E51-N51)),""))</f>
        <v/>
      </c>
      <c r="P51" s="21">
        <f>IF(A51="","",IFERROR(IF(OR(I51="",H51="",J51="",G51="",O51="",K51="Annullato",K51="Sospeso",O51&lt;=0,J51&gt;=G51),"",EDATE(I51,J51*H51)),""))</f>
        <v/>
      </c>
      <c r="Q51" s="39">
        <f>IF(P51="","",IFERROR(P51-Parametri!$B$3,""))</f>
        <v/>
      </c>
      <c r="R51" s="5">
        <f>IF(A51="","",IFERROR(IF(K51="Annullato","Annullato",IF(K51="Sospeso","Sospeso",IF(K51="Da valutare","Da valutare",IF(O51="","Da completare",IF(O51&lt;=0,"Saldato",IF(P51="","Da completare",IF(P51&lt;Parametri!$B$3,"Scaduto",IF(P51&lt;=Parametri!$B$3+Parametri!$B$4,"In scadenza","Regolare")))))))),"Da completare"))</f>
        <v/>
      </c>
      <c r="S51" s="23">
        <f>IF(A51="","",IFERROR(IF(OR(B51="",C51="",D51="",E51="",F51="",G51="",H51="",I51="",J51="",K51=""),"Dati incompleti",IF(F51&gt;E51,"Acconto oltre totale",IF(J51&gt;G51,"Rate saldate oltre piano",IF(G51&gt;Parametri!$B$5,"Verificare limite rate",IF(H51&gt;Parametri!$B$6,"Verificare cadenza",IF(E51&gt;Parametri!$B$7,"Verificare importo","OK")))))),"Dati non validi"))</f>
        <v/>
      </c>
      <c r="T51" s="16" t="n"/>
    </row>
    <row r="52">
      <c r="A52" s="15" t="n"/>
      <c r="B52" s="16" t="n"/>
      <c r="C52" s="16" t="n"/>
      <c r="D52" s="16" t="n"/>
      <c r="E52" s="37" t="n"/>
      <c r="F52" s="37" t="n"/>
      <c r="G52" s="18" t="n"/>
      <c r="H52" s="18" t="n"/>
      <c r="I52" s="19" t="n"/>
      <c r="J52" s="18" t="n"/>
      <c r="K52" s="15" t="n"/>
      <c r="L52" s="40">
        <f>IF(A52="","",IFERROR(IF(OR(E52="",F52=""),"",MAX(0,E52-F52)),""))</f>
        <v/>
      </c>
      <c r="M52" s="40">
        <f>IF(A52="","",IFERROR(IF(OR(L52="",G52=""),"",ROUND(L52/G52,2)),""))</f>
        <v/>
      </c>
      <c r="N52" s="40">
        <f>IF(A52="","",IFERROR(IF(OR(E52="",F52="",G52="",J52="",M52=""),"",IF(J52&gt;=G52,E52,MIN(E52,F52+J52*M52))),""))</f>
        <v/>
      </c>
      <c r="O52" s="40">
        <f>IF(A52="","",IFERROR(IF(OR(E52="",N52=""),"",MAX(0,E52-N52)),""))</f>
        <v/>
      </c>
      <c r="P52" s="25">
        <f>IF(A52="","",IFERROR(IF(OR(I52="",H52="",J52="",G52="",O52="",K52="Annullato",K52="Sospeso",O52&lt;=0,J52&gt;=G52),"",EDATE(I52,J52*H52)),""))</f>
        <v/>
      </c>
      <c r="Q52" s="41">
        <f>IF(P52="","",IFERROR(P52-Parametri!$B$3,""))</f>
        <v/>
      </c>
      <c r="R52" s="9">
        <f>IF(A52="","",IFERROR(IF(K52="Annullato","Annullato",IF(K52="Sospeso","Sospeso",IF(K52="Da valutare","Da valutare",IF(O52="","Da completare",IF(O52&lt;=0,"Saldato",IF(P52="","Da completare",IF(P52&lt;Parametri!$B$3,"Scaduto",IF(P52&lt;=Parametri!$B$3+Parametri!$B$4,"In scadenza","Regolare")))))))),"Da completare"))</f>
        <v/>
      </c>
      <c r="S52" s="27">
        <f>IF(A52="","",IFERROR(IF(OR(B52="",C52="",D52="",E52="",F52="",G52="",H52="",I52="",J52="",K52=""),"Dati incompleti",IF(F52&gt;E52,"Acconto oltre totale",IF(J52&gt;G52,"Rate saldate oltre piano",IF(G52&gt;Parametri!$B$5,"Verificare limite rate",IF(H52&gt;Parametri!$B$6,"Verificare cadenza",IF(E52&gt;Parametri!$B$7,"Verificare importo","OK")))))),"Dati non validi"))</f>
        <v/>
      </c>
      <c r="T52" s="16" t="n"/>
    </row>
    <row r="53">
      <c r="A53" s="15" t="n"/>
      <c r="B53" s="16" t="n"/>
      <c r="C53" s="16" t="n"/>
      <c r="D53" s="16" t="n"/>
      <c r="E53" s="37" t="n"/>
      <c r="F53" s="37" t="n"/>
      <c r="G53" s="18" t="n"/>
      <c r="H53" s="18" t="n"/>
      <c r="I53" s="19" t="n"/>
      <c r="J53" s="18" t="n"/>
      <c r="K53" s="15" t="n"/>
      <c r="L53" s="38">
        <f>IF(A53="","",IFERROR(IF(OR(E53="",F53=""),"",MAX(0,E53-F53)),""))</f>
        <v/>
      </c>
      <c r="M53" s="38">
        <f>IF(A53="","",IFERROR(IF(OR(L53="",G53=""),"",ROUND(L53/G53,2)),""))</f>
        <v/>
      </c>
      <c r="N53" s="38">
        <f>IF(A53="","",IFERROR(IF(OR(E53="",F53="",G53="",J53="",M53=""),"",IF(J53&gt;=G53,E53,MIN(E53,F53+J53*M53))),""))</f>
        <v/>
      </c>
      <c r="O53" s="38">
        <f>IF(A53="","",IFERROR(IF(OR(E53="",N53=""),"",MAX(0,E53-N53)),""))</f>
        <v/>
      </c>
      <c r="P53" s="21">
        <f>IF(A53="","",IFERROR(IF(OR(I53="",H53="",J53="",G53="",O53="",K53="Annullato",K53="Sospeso",O53&lt;=0,J53&gt;=G53),"",EDATE(I53,J53*H53)),""))</f>
        <v/>
      </c>
      <c r="Q53" s="39">
        <f>IF(P53="","",IFERROR(P53-Parametri!$B$3,""))</f>
        <v/>
      </c>
      <c r="R53" s="5">
        <f>IF(A53="","",IFERROR(IF(K53="Annullato","Annullato",IF(K53="Sospeso","Sospeso",IF(K53="Da valutare","Da valutare",IF(O53="","Da completare",IF(O53&lt;=0,"Saldato",IF(P53="","Da completare",IF(P53&lt;Parametri!$B$3,"Scaduto",IF(P53&lt;=Parametri!$B$3+Parametri!$B$4,"In scadenza","Regolare")))))))),"Da completare"))</f>
        <v/>
      </c>
      <c r="S53" s="23">
        <f>IF(A53="","",IFERROR(IF(OR(B53="",C53="",D53="",E53="",F53="",G53="",H53="",I53="",J53="",K53=""),"Dati incompleti",IF(F53&gt;E53,"Acconto oltre totale",IF(J53&gt;G53,"Rate saldate oltre piano",IF(G53&gt;Parametri!$B$5,"Verificare limite rate",IF(H53&gt;Parametri!$B$6,"Verificare cadenza",IF(E53&gt;Parametri!$B$7,"Verificare importo","OK")))))),"Dati non validi"))</f>
        <v/>
      </c>
      <c r="T53" s="16" t="n"/>
    </row>
    <row r="54">
      <c r="A54" s="15" t="n"/>
      <c r="B54" s="16" t="n"/>
      <c r="C54" s="16" t="n"/>
      <c r="D54" s="16" t="n"/>
      <c r="E54" s="37" t="n"/>
      <c r="F54" s="37" t="n"/>
      <c r="G54" s="18" t="n"/>
      <c r="H54" s="18" t="n"/>
      <c r="I54" s="19" t="n"/>
      <c r="J54" s="18" t="n"/>
      <c r="K54" s="15" t="n"/>
      <c r="L54" s="40">
        <f>IF(A54="","",IFERROR(IF(OR(E54="",F54=""),"",MAX(0,E54-F54)),""))</f>
        <v/>
      </c>
      <c r="M54" s="40">
        <f>IF(A54="","",IFERROR(IF(OR(L54="",G54=""),"",ROUND(L54/G54,2)),""))</f>
        <v/>
      </c>
      <c r="N54" s="40">
        <f>IF(A54="","",IFERROR(IF(OR(E54="",F54="",G54="",J54="",M54=""),"",IF(J54&gt;=G54,E54,MIN(E54,F54+J54*M54))),""))</f>
        <v/>
      </c>
      <c r="O54" s="40">
        <f>IF(A54="","",IFERROR(IF(OR(E54="",N54=""),"",MAX(0,E54-N54)),""))</f>
        <v/>
      </c>
      <c r="P54" s="25">
        <f>IF(A54="","",IFERROR(IF(OR(I54="",H54="",J54="",G54="",O54="",K54="Annullato",K54="Sospeso",O54&lt;=0,J54&gt;=G54),"",EDATE(I54,J54*H54)),""))</f>
        <v/>
      </c>
      <c r="Q54" s="41">
        <f>IF(P54="","",IFERROR(P54-Parametri!$B$3,""))</f>
        <v/>
      </c>
      <c r="R54" s="9">
        <f>IF(A54="","",IFERROR(IF(K54="Annullato","Annullato",IF(K54="Sospeso","Sospeso",IF(K54="Da valutare","Da valutare",IF(O54="","Da completare",IF(O54&lt;=0,"Saldato",IF(P54="","Da completare",IF(P54&lt;Parametri!$B$3,"Scaduto",IF(P54&lt;=Parametri!$B$3+Parametri!$B$4,"In scadenza","Regolare")))))))),"Da completare"))</f>
        <v/>
      </c>
      <c r="S54" s="27">
        <f>IF(A54="","",IFERROR(IF(OR(B54="",C54="",D54="",E54="",F54="",G54="",H54="",I54="",J54="",K54=""),"Dati incompleti",IF(F54&gt;E54,"Acconto oltre totale",IF(J54&gt;G54,"Rate saldate oltre piano",IF(G54&gt;Parametri!$B$5,"Verificare limite rate",IF(H54&gt;Parametri!$B$6,"Verificare cadenza",IF(E54&gt;Parametri!$B$7,"Verificare importo","OK")))))),"Dati non validi"))</f>
        <v/>
      </c>
      <c r="T54" s="16" t="n"/>
    </row>
    <row r="55">
      <c r="A55" s="15" t="n"/>
      <c r="B55" s="16" t="n"/>
      <c r="C55" s="16" t="n"/>
      <c r="D55" s="16" t="n"/>
      <c r="E55" s="37" t="n"/>
      <c r="F55" s="37" t="n"/>
      <c r="G55" s="18" t="n"/>
      <c r="H55" s="18" t="n"/>
      <c r="I55" s="19" t="n"/>
      <c r="J55" s="18" t="n"/>
      <c r="K55" s="15" t="n"/>
      <c r="L55" s="38">
        <f>IF(A55="","",IFERROR(IF(OR(E55="",F55=""),"",MAX(0,E55-F55)),""))</f>
        <v/>
      </c>
      <c r="M55" s="38">
        <f>IF(A55="","",IFERROR(IF(OR(L55="",G55=""),"",ROUND(L55/G55,2)),""))</f>
        <v/>
      </c>
      <c r="N55" s="38">
        <f>IF(A55="","",IFERROR(IF(OR(E55="",F55="",G55="",J55="",M55=""),"",IF(J55&gt;=G55,E55,MIN(E55,F55+J55*M55))),""))</f>
        <v/>
      </c>
      <c r="O55" s="38">
        <f>IF(A55="","",IFERROR(IF(OR(E55="",N55=""),"",MAX(0,E55-N55)),""))</f>
        <v/>
      </c>
      <c r="P55" s="21">
        <f>IF(A55="","",IFERROR(IF(OR(I55="",H55="",J55="",G55="",O55="",K55="Annullato",K55="Sospeso",O55&lt;=0,J55&gt;=G55),"",EDATE(I55,J55*H55)),""))</f>
        <v/>
      </c>
      <c r="Q55" s="39">
        <f>IF(P55="","",IFERROR(P55-Parametri!$B$3,""))</f>
        <v/>
      </c>
      <c r="R55" s="5">
        <f>IF(A55="","",IFERROR(IF(K55="Annullato","Annullato",IF(K55="Sospeso","Sospeso",IF(K55="Da valutare","Da valutare",IF(O55="","Da completare",IF(O55&lt;=0,"Saldato",IF(P55="","Da completare",IF(P55&lt;Parametri!$B$3,"Scaduto",IF(P55&lt;=Parametri!$B$3+Parametri!$B$4,"In scadenza","Regolare")))))))),"Da completare"))</f>
        <v/>
      </c>
      <c r="S55" s="23">
        <f>IF(A55="","",IFERROR(IF(OR(B55="",C55="",D55="",E55="",F55="",G55="",H55="",I55="",J55="",K55=""),"Dati incompleti",IF(F55&gt;E55,"Acconto oltre totale",IF(J55&gt;G55,"Rate saldate oltre piano",IF(G55&gt;Parametri!$B$5,"Verificare limite rate",IF(H55&gt;Parametri!$B$6,"Verificare cadenza",IF(E55&gt;Parametri!$B$7,"Verificare importo","OK")))))),"Dati non validi"))</f>
        <v/>
      </c>
      <c r="T55" s="16" t="n"/>
    </row>
    <row r="56">
      <c r="A56" s="15" t="n"/>
      <c r="B56" s="16" t="n"/>
      <c r="C56" s="16" t="n"/>
      <c r="D56" s="16" t="n"/>
      <c r="E56" s="37" t="n"/>
      <c r="F56" s="37" t="n"/>
      <c r="G56" s="18" t="n"/>
      <c r="H56" s="18" t="n"/>
      <c r="I56" s="19" t="n"/>
      <c r="J56" s="18" t="n"/>
      <c r="K56" s="15" t="n"/>
      <c r="L56" s="40">
        <f>IF(A56="","",IFERROR(IF(OR(E56="",F56=""),"",MAX(0,E56-F56)),""))</f>
        <v/>
      </c>
      <c r="M56" s="40">
        <f>IF(A56="","",IFERROR(IF(OR(L56="",G56=""),"",ROUND(L56/G56,2)),""))</f>
        <v/>
      </c>
      <c r="N56" s="40">
        <f>IF(A56="","",IFERROR(IF(OR(E56="",F56="",G56="",J56="",M56=""),"",IF(J56&gt;=G56,E56,MIN(E56,F56+J56*M56))),""))</f>
        <v/>
      </c>
      <c r="O56" s="40">
        <f>IF(A56="","",IFERROR(IF(OR(E56="",N56=""),"",MAX(0,E56-N56)),""))</f>
        <v/>
      </c>
      <c r="P56" s="25">
        <f>IF(A56="","",IFERROR(IF(OR(I56="",H56="",J56="",G56="",O56="",K56="Annullato",K56="Sospeso",O56&lt;=0,J56&gt;=G56),"",EDATE(I56,J56*H56)),""))</f>
        <v/>
      </c>
      <c r="Q56" s="41">
        <f>IF(P56="","",IFERROR(P56-Parametri!$B$3,""))</f>
        <v/>
      </c>
      <c r="R56" s="9">
        <f>IF(A56="","",IFERROR(IF(K56="Annullato","Annullato",IF(K56="Sospeso","Sospeso",IF(K56="Da valutare","Da valutare",IF(O56="","Da completare",IF(O56&lt;=0,"Saldato",IF(P56="","Da completare",IF(P56&lt;Parametri!$B$3,"Scaduto",IF(P56&lt;=Parametri!$B$3+Parametri!$B$4,"In scadenza","Regolare")))))))),"Da completare"))</f>
        <v/>
      </c>
      <c r="S56" s="27">
        <f>IF(A56="","",IFERROR(IF(OR(B56="",C56="",D56="",E56="",F56="",G56="",H56="",I56="",J56="",K56=""),"Dati incompleti",IF(F56&gt;E56,"Acconto oltre totale",IF(J56&gt;G56,"Rate saldate oltre piano",IF(G56&gt;Parametri!$B$5,"Verificare limite rate",IF(H56&gt;Parametri!$B$6,"Verificare cadenza",IF(E56&gt;Parametri!$B$7,"Verificare importo","OK")))))),"Dati non validi"))</f>
        <v/>
      </c>
      <c r="T56" s="16" t="n"/>
    </row>
    <row r="57">
      <c r="A57" s="15" t="n"/>
      <c r="B57" s="16" t="n"/>
      <c r="C57" s="16" t="n"/>
      <c r="D57" s="16" t="n"/>
      <c r="E57" s="37" t="n"/>
      <c r="F57" s="37" t="n"/>
      <c r="G57" s="18" t="n"/>
      <c r="H57" s="18" t="n"/>
      <c r="I57" s="19" t="n"/>
      <c r="J57" s="18" t="n"/>
      <c r="K57" s="15" t="n"/>
      <c r="L57" s="38">
        <f>IF(A57="","",IFERROR(IF(OR(E57="",F57=""),"",MAX(0,E57-F57)),""))</f>
        <v/>
      </c>
      <c r="M57" s="38">
        <f>IF(A57="","",IFERROR(IF(OR(L57="",G57=""),"",ROUND(L57/G57,2)),""))</f>
        <v/>
      </c>
      <c r="N57" s="38">
        <f>IF(A57="","",IFERROR(IF(OR(E57="",F57="",G57="",J57="",M57=""),"",IF(J57&gt;=G57,E57,MIN(E57,F57+J57*M57))),""))</f>
        <v/>
      </c>
      <c r="O57" s="38">
        <f>IF(A57="","",IFERROR(IF(OR(E57="",N57=""),"",MAX(0,E57-N57)),""))</f>
        <v/>
      </c>
      <c r="P57" s="21">
        <f>IF(A57="","",IFERROR(IF(OR(I57="",H57="",J57="",G57="",O57="",K57="Annullato",K57="Sospeso",O57&lt;=0,J57&gt;=G57),"",EDATE(I57,J57*H57)),""))</f>
        <v/>
      </c>
      <c r="Q57" s="39">
        <f>IF(P57="","",IFERROR(P57-Parametri!$B$3,""))</f>
        <v/>
      </c>
      <c r="R57" s="5">
        <f>IF(A57="","",IFERROR(IF(K57="Annullato","Annullato",IF(K57="Sospeso","Sospeso",IF(K57="Da valutare","Da valutare",IF(O57="","Da completare",IF(O57&lt;=0,"Saldato",IF(P57="","Da completare",IF(P57&lt;Parametri!$B$3,"Scaduto",IF(P57&lt;=Parametri!$B$3+Parametri!$B$4,"In scadenza","Regolare")))))))),"Da completare"))</f>
        <v/>
      </c>
      <c r="S57" s="23">
        <f>IF(A57="","",IFERROR(IF(OR(B57="",C57="",D57="",E57="",F57="",G57="",H57="",I57="",J57="",K57=""),"Dati incompleti",IF(F57&gt;E57,"Acconto oltre totale",IF(J57&gt;G57,"Rate saldate oltre piano",IF(G57&gt;Parametri!$B$5,"Verificare limite rate",IF(H57&gt;Parametri!$B$6,"Verificare cadenza",IF(E57&gt;Parametri!$B$7,"Verificare importo","OK")))))),"Dati non validi"))</f>
        <v/>
      </c>
      <c r="T57" s="16" t="n"/>
    </row>
    <row r="58">
      <c r="A58" s="15" t="n"/>
      <c r="B58" s="16" t="n"/>
      <c r="C58" s="16" t="n"/>
      <c r="D58" s="16" t="n"/>
      <c r="E58" s="37" t="n"/>
      <c r="F58" s="37" t="n"/>
      <c r="G58" s="18" t="n"/>
      <c r="H58" s="18" t="n"/>
      <c r="I58" s="19" t="n"/>
      <c r="J58" s="18" t="n"/>
      <c r="K58" s="15" t="n"/>
      <c r="L58" s="40">
        <f>IF(A58="","",IFERROR(IF(OR(E58="",F58=""),"",MAX(0,E58-F58)),""))</f>
        <v/>
      </c>
      <c r="M58" s="40">
        <f>IF(A58="","",IFERROR(IF(OR(L58="",G58=""),"",ROUND(L58/G58,2)),""))</f>
        <v/>
      </c>
      <c r="N58" s="40">
        <f>IF(A58="","",IFERROR(IF(OR(E58="",F58="",G58="",J58="",M58=""),"",IF(J58&gt;=G58,E58,MIN(E58,F58+J58*M58))),""))</f>
        <v/>
      </c>
      <c r="O58" s="40">
        <f>IF(A58="","",IFERROR(IF(OR(E58="",N58=""),"",MAX(0,E58-N58)),""))</f>
        <v/>
      </c>
      <c r="P58" s="25">
        <f>IF(A58="","",IFERROR(IF(OR(I58="",H58="",J58="",G58="",O58="",K58="Annullato",K58="Sospeso",O58&lt;=0,J58&gt;=G58),"",EDATE(I58,J58*H58)),""))</f>
        <v/>
      </c>
      <c r="Q58" s="41">
        <f>IF(P58="","",IFERROR(P58-Parametri!$B$3,""))</f>
        <v/>
      </c>
      <c r="R58" s="9">
        <f>IF(A58="","",IFERROR(IF(K58="Annullato","Annullato",IF(K58="Sospeso","Sospeso",IF(K58="Da valutare","Da valutare",IF(O58="","Da completare",IF(O58&lt;=0,"Saldato",IF(P58="","Da completare",IF(P58&lt;Parametri!$B$3,"Scaduto",IF(P58&lt;=Parametri!$B$3+Parametri!$B$4,"In scadenza","Regolare")))))))),"Da completare"))</f>
        <v/>
      </c>
      <c r="S58" s="27">
        <f>IF(A58="","",IFERROR(IF(OR(B58="",C58="",D58="",E58="",F58="",G58="",H58="",I58="",J58="",K58=""),"Dati incompleti",IF(F58&gt;E58,"Acconto oltre totale",IF(J58&gt;G58,"Rate saldate oltre piano",IF(G58&gt;Parametri!$B$5,"Verificare limite rate",IF(H58&gt;Parametri!$B$6,"Verificare cadenza",IF(E58&gt;Parametri!$B$7,"Verificare importo","OK")))))),"Dati non validi"))</f>
        <v/>
      </c>
      <c r="T58" s="16" t="n"/>
    </row>
    <row r="59">
      <c r="A59" s="15" t="n"/>
      <c r="B59" s="16" t="n"/>
      <c r="C59" s="16" t="n"/>
      <c r="D59" s="16" t="n"/>
      <c r="E59" s="37" t="n"/>
      <c r="F59" s="37" t="n"/>
      <c r="G59" s="18" t="n"/>
      <c r="H59" s="18" t="n"/>
      <c r="I59" s="19" t="n"/>
      <c r="J59" s="18" t="n"/>
      <c r="K59" s="15" t="n"/>
      <c r="L59" s="38">
        <f>IF(A59="","",IFERROR(IF(OR(E59="",F59=""),"",MAX(0,E59-F59)),""))</f>
        <v/>
      </c>
      <c r="M59" s="38">
        <f>IF(A59="","",IFERROR(IF(OR(L59="",G59=""),"",ROUND(L59/G59,2)),""))</f>
        <v/>
      </c>
      <c r="N59" s="38">
        <f>IF(A59="","",IFERROR(IF(OR(E59="",F59="",G59="",J59="",M59=""),"",IF(J59&gt;=G59,E59,MIN(E59,F59+J59*M59))),""))</f>
        <v/>
      </c>
      <c r="O59" s="38">
        <f>IF(A59="","",IFERROR(IF(OR(E59="",N59=""),"",MAX(0,E59-N59)),""))</f>
        <v/>
      </c>
      <c r="P59" s="21">
        <f>IF(A59="","",IFERROR(IF(OR(I59="",H59="",J59="",G59="",O59="",K59="Annullato",K59="Sospeso",O59&lt;=0,J59&gt;=G59),"",EDATE(I59,J59*H59)),""))</f>
        <v/>
      </c>
      <c r="Q59" s="39">
        <f>IF(P59="","",IFERROR(P59-Parametri!$B$3,""))</f>
        <v/>
      </c>
      <c r="R59" s="5">
        <f>IF(A59="","",IFERROR(IF(K59="Annullato","Annullato",IF(K59="Sospeso","Sospeso",IF(K59="Da valutare","Da valutare",IF(O59="","Da completare",IF(O59&lt;=0,"Saldato",IF(P59="","Da completare",IF(P59&lt;Parametri!$B$3,"Scaduto",IF(P59&lt;=Parametri!$B$3+Parametri!$B$4,"In scadenza","Regolare")))))))),"Da completare"))</f>
        <v/>
      </c>
      <c r="S59" s="23">
        <f>IF(A59="","",IFERROR(IF(OR(B59="",C59="",D59="",E59="",F59="",G59="",H59="",I59="",J59="",K59=""),"Dati incompleti",IF(F59&gt;E59,"Acconto oltre totale",IF(J59&gt;G59,"Rate saldate oltre piano",IF(G59&gt;Parametri!$B$5,"Verificare limite rate",IF(H59&gt;Parametri!$B$6,"Verificare cadenza",IF(E59&gt;Parametri!$B$7,"Verificare importo","OK")))))),"Dati non validi"))</f>
        <v/>
      </c>
      <c r="T59" s="16" t="n"/>
    </row>
    <row r="60">
      <c r="A60" s="15" t="n"/>
      <c r="B60" s="16" t="n"/>
      <c r="C60" s="16" t="n"/>
      <c r="D60" s="16" t="n"/>
      <c r="E60" s="37" t="n"/>
      <c r="F60" s="37" t="n"/>
      <c r="G60" s="18" t="n"/>
      <c r="H60" s="18" t="n"/>
      <c r="I60" s="19" t="n"/>
      <c r="J60" s="18" t="n"/>
      <c r="K60" s="15" t="n"/>
      <c r="L60" s="40">
        <f>IF(A60="","",IFERROR(IF(OR(E60="",F60=""),"",MAX(0,E60-F60)),""))</f>
        <v/>
      </c>
      <c r="M60" s="40">
        <f>IF(A60="","",IFERROR(IF(OR(L60="",G60=""),"",ROUND(L60/G60,2)),""))</f>
        <v/>
      </c>
      <c r="N60" s="40">
        <f>IF(A60="","",IFERROR(IF(OR(E60="",F60="",G60="",J60="",M60=""),"",IF(J60&gt;=G60,E60,MIN(E60,F60+J60*M60))),""))</f>
        <v/>
      </c>
      <c r="O60" s="40">
        <f>IF(A60="","",IFERROR(IF(OR(E60="",N60=""),"",MAX(0,E60-N60)),""))</f>
        <v/>
      </c>
      <c r="P60" s="25">
        <f>IF(A60="","",IFERROR(IF(OR(I60="",H60="",J60="",G60="",O60="",K60="Annullato",K60="Sospeso",O60&lt;=0,J60&gt;=G60),"",EDATE(I60,J60*H60)),""))</f>
        <v/>
      </c>
      <c r="Q60" s="41">
        <f>IF(P60="","",IFERROR(P60-Parametri!$B$3,""))</f>
        <v/>
      </c>
      <c r="R60" s="9">
        <f>IF(A60="","",IFERROR(IF(K60="Annullato","Annullato",IF(K60="Sospeso","Sospeso",IF(K60="Da valutare","Da valutare",IF(O60="","Da completare",IF(O60&lt;=0,"Saldato",IF(P60="","Da completare",IF(P60&lt;Parametri!$B$3,"Scaduto",IF(P60&lt;=Parametri!$B$3+Parametri!$B$4,"In scadenza","Regolare")))))))),"Da completare"))</f>
        <v/>
      </c>
      <c r="S60" s="27">
        <f>IF(A60="","",IFERROR(IF(OR(B60="",C60="",D60="",E60="",F60="",G60="",H60="",I60="",J60="",K60=""),"Dati incompleti",IF(F60&gt;E60,"Acconto oltre totale",IF(J60&gt;G60,"Rate saldate oltre piano",IF(G60&gt;Parametri!$B$5,"Verificare limite rate",IF(H60&gt;Parametri!$B$6,"Verificare cadenza",IF(E60&gt;Parametri!$B$7,"Verificare importo","OK")))))),"Dati non validi"))</f>
        <v/>
      </c>
      <c r="T60" s="16" t="n"/>
    </row>
    <row r="61">
      <c r="A61" s="15" t="n"/>
      <c r="B61" s="16" t="n"/>
      <c r="C61" s="16" t="n"/>
      <c r="D61" s="16" t="n"/>
      <c r="E61" s="37" t="n"/>
      <c r="F61" s="37" t="n"/>
      <c r="G61" s="18" t="n"/>
      <c r="H61" s="18" t="n"/>
      <c r="I61" s="19" t="n"/>
      <c r="J61" s="18" t="n"/>
      <c r="K61" s="15" t="n"/>
      <c r="L61" s="38">
        <f>IF(A61="","",IFERROR(IF(OR(E61="",F61=""),"",MAX(0,E61-F61)),""))</f>
        <v/>
      </c>
      <c r="M61" s="38">
        <f>IF(A61="","",IFERROR(IF(OR(L61="",G61=""),"",ROUND(L61/G61,2)),""))</f>
        <v/>
      </c>
      <c r="N61" s="38">
        <f>IF(A61="","",IFERROR(IF(OR(E61="",F61="",G61="",J61="",M61=""),"",IF(J61&gt;=G61,E61,MIN(E61,F61+J61*M61))),""))</f>
        <v/>
      </c>
      <c r="O61" s="38">
        <f>IF(A61="","",IFERROR(IF(OR(E61="",N61=""),"",MAX(0,E61-N61)),""))</f>
        <v/>
      </c>
      <c r="P61" s="21">
        <f>IF(A61="","",IFERROR(IF(OR(I61="",H61="",J61="",G61="",O61="",K61="Annullato",K61="Sospeso",O61&lt;=0,J61&gt;=G61),"",EDATE(I61,J61*H61)),""))</f>
        <v/>
      </c>
      <c r="Q61" s="39">
        <f>IF(P61="","",IFERROR(P61-Parametri!$B$3,""))</f>
        <v/>
      </c>
      <c r="R61" s="5">
        <f>IF(A61="","",IFERROR(IF(K61="Annullato","Annullato",IF(K61="Sospeso","Sospeso",IF(K61="Da valutare","Da valutare",IF(O61="","Da completare",IF(O61&lt;=0,"Saldato",IF(P61="","Da completare",IF(P61&lt;Parametri!$B$3,"Scaduto",IF(P61&lt;=Parametri!$B$3+Parametri!$B$4,"In scadenza","Regolare")))))))),"Da completare"))</f>
        <v/>
      </c>
      <c r="S61" s="23">
        <f>IF(A61="","",IFERROR(IF(OR(B61="",C61="",D61="",E61="",F61="",G61="",H61="",I61="",J61="",K61=""),"Dati incompleti",IF(F61&gt;E61,"Acconto oltre totale",IF(J61&gt;G61,"Rate saldate oltre piano",IF(G61&gt;Parametri!$B$5,"Verificare limite rate",IF(H61&gt;Parametri!$B$6,"Verificare cadenza",IF(E61&gt;Parametri!$B$7,"Verificare importo","OK")))))),"Dati non validi"))</f>
        <v/>
      </c>
      <c r="T61" s="16" t="n"/>
    </row>
    <row r="62">
      <c r="A62" s="15" t="n"/>
      <c r="B62" s="16" t="n"/>
      <c r="C62" s="16" t="n"/>
      <c r="D62" s="16" t="n"/>
      <c r="E62" s="37" t="n"/>
      <c r="F62" s="37" t="n"/>
      <c r="G62" s="18" t="n"/>
      <c r="H62" s="18" t="n"/>
      <c r="I62" s="19" t="n"/>
      <c r="J62" s="18" t="n"/>
      <c r="K62" s="15" t="n"/>
      <c r="L62" s="40">
        <f>IF(A62="","",IFERROR(IF(OR(E62="",F62=""),"",MAX(0,E62-F62)),""))</f>
        <v/>
      </c>
      <c r="M62" s="40">
        <f>IF(A62="","",IFERROR(IF(OR(L62="",G62=""),"",ROUND(L62/G62,2)),""))</f>
        <v/>
      </c>
      <c r="N62" s="40">
        <f>IF(A62="","",IFERROR(IF(OR(E62="",F62="",G62="",J62="",M62=""),"",IF(J62&gt;=G62,E62,MIN(E62,F62+J62*M62))),""))</f>
        <v/>
      </c>
      <c r="O62" s="40">
        <f>IF(A62="","",IFERROR(IF(OR(E62="",N62=""),"",MAX(0,E62-N62)),""))</f>
        <v/>
      </c>
      <c r="P62" s="25">
        <f>IF(A62="","",IFERROR(IF(OR(I62="",H62="",J62="",G62="",O62="",K62="Annullato",K62="Sospeso",O62&lt;=0,J62&gt;=G62),"",EDATE(I62,J62*H62)),""))</f>
        <v/>
      </c>
      <c r="Q62" s="41">
        <f>IF(P62="","",IFERROR(P62-Parametri!$B$3,""))</f>
        <v/>
      </c>
      <c r="R62" s="9">
        <f>IF(A62="","",IFERROR(IF(K62="Annullato","Annullato",IF(K62="Sospeso","Sospeso",IF(K62="Da valutare","Da valutare",IF(O62="","Da completare",IF(O62&lt;=0,"Saldato",IF(P62="","Da completare",IF(P62&lt;Parametri!$B$3,"Scaduto",IF(P62&lt;=Parametri!$B$3+Parametri!$B$4,"In scadenza","Regolare")))))))),"Da completare"))</f>
        <v/>
      </c>
      <c r="S62" s="27">
        <f>IF(A62="","",IFERROR(IF(OR(B62="",C62="",D62="",E62="",F62="",G62="",H62="",I62="",J62="",K62=""),"Dati incompleti",IF(F62&gt;E62,"Acconto oltre totale",IF(J62&gt;G62,"Rate saldate oltre piano",IF(G62&gt;Parametri!$B$5,"Verificare limite rate",IF(H62&gt;Parametri!$B$6,"Verificare cadenza",IF(E62&gt;Parametri!$B$7,"Verificare importo","OK")))))),"Dati non validi"))</f>
        <v/>
      </c>
      <c r="T62" s="16" t="n"/>
    </row>
    <row r="63">
      <c r="A63" s="15" t="n"/>
      <c r="B63" s="16" t="n"/>
      <c r="C63" s="16" t="n"/>
      <c r="D63" s="16" t="n"/>
      <c r="E63" s="37" t="n"/>
      <c r="F63" s="37" t="n"/>
      <c r="G63" s="18" t="n"/>
      <c r="H63" s="18" t="n"/>
      <c r="I63" s="19" t="n"/>
      <c r="J63" s="18" t="n"/>
      <c r="K63" s="15" t="n"/>
      <c r="L63" s="38">
        <f>IF(A63="","",IFERROR(IF(OR(E63="",F63=""),"",MAX(0,E63-F63)),""))</f>
        <v/>
      </c>
      <c r="M63" s="38">
        <f>IF(A63="","",IFERROR(IF(OR(L63="",G63=""),"",ROUND(L63/G63,2)),""))</f>
        <v/>
      </c>
      <c r="N63" s="38">
        <f>IF(A63="","",IFERROR(IF(OR(E63="",F63="",G63="",J63="",M63=""),"",IF(J63&gt;=G63,E63,MIN(E63,F63+J63*M63))),""))</f>
        <v/>
      </c>
      <c r="O63" s="38">
        <f>IF(A63="","",IFERROR(IF(OR(E63="",N63=""),"",MAX(0,E63-N63)),""))</f>
        <v/>
      </c>
      <c r="P63" s="21">
        <f>IF(A63="","",IFERROR(IF(OR(I63="",H63="",J63="",G63="",O63="",K63="Annullato",K63="Sospeso",O63&lt;=0,J63&gt;=G63),"",EDATE(I63,J63*H63)),""))</f>
        <v/>
      </c>
      <c r="Q63" s="39">
        <f>IF(P63="","",IFERROR(P63-Parametri!$B$3,""))</f>
        <v/>
      </c>
      <c r="R63" s="5">
        <f>IF(A63="","",IFERROR(IF(K63="Annullato","Annullato",IF(K63="Sospeso","Sospeso",IF(K63="Da valutare","Da valutare",IF(O63="","Da completare",IF(O63&lt;=0,"Saldato",IF(P63="","Da completare",IF(P63&lt;Parametri!$B$3,"Scaduto",IF(P63&lt;=Parametri!$B$3+Parametri!$B$4,"In scadenza","Regolare")))))))),"Da completare"))</f>
        <v/>
      </c>
      <c r="S63" s="23">
        <f>IF(A63="","",IFERROR(IF(OR(B63="",C63="",D63="",E63="",F63="",G63="",H63="",I63="",J63="",K63=""),"Dati incompleti",IF(F63&gt;E63,"Acconto oltre totale",IF(J63&gt;G63,"Rate saldate oltre piano",IF(G63&gt;Parametri!$B$5,"Verificare limite rate",IF(H63&gt;Parametri!$B$6,"Verificare cadenza",IF(E63&gt;Parametri!$B$7,"Verificare importo","OK")))))),"Dati non validi"))</f>
        <v/>
      </c>
      <c r="T63" s="16" t="n"/>
    </row>
    <row r="64">
      <c r="A64" s="15" t="n"/>
      <c r="B64" s="16" t="n"/>
      <c r="C64" s="16" t="n"/>
      <c r="D64" s="16" t="n"/>
      <c r="E64" s="37" t="n"/>
      <c r="F64" s="37" t="n"/>
      <c r="G64" s="18" t="n"/>
      <c r="H64" s="18" t="n"/>
      <c r="I64" s="19" t="n"/>
      <c r="J64" s="18" t="n"/>
      <c r="K64" s="15" t="n"/>
      <c r="L64" s="40">
        <f>IF(A64="","",IFERROR(IF(OR(E64="",F64=""),"",MAX(0,E64-F64)),""))</f>
        <v/>
      </c>
      <c r="M64" s="40">
        <f>IF(A64="","",IFERROR(IF(OR(L64="",G64=""),"",ROUND(L64/G64,2)),""))</f>
        <v/>
      </c>
      <c r="N64" s="40">
        <f>IF(A64="","",IFERROR(IF(OR(E64="",F64="",G64="",J64="",M64=""),"",IF(J64&gt;=G64,E64,MIN(E64,F64+J64*M64))),""))</f>
        <v/>
      </c>
      <c r="O64" s="40">
        <f>IF(A64="","",IFERROR(IF(OR(E64="",N64=""),"",MAX(0,E64-N64)),""))</f>
        <v/>
      </c>
      <c r="P64" s="25">
        <f>IF(A64="","",IFERROR(IF(OR(I64="",H64="",J64="",G64="",O64="",K64="Annullato",K64="Sospeso",O64&lt;=0,J64&gt;=G64),"",EDATE(I64,J64*H64)),""))</f>
        <v/>
      </c>
      <c r="Q64" s="41">
        <f>IF(P64="","",IFERROR(P64-Parametri!$B$3,""))</f>
        <v/>
      </c>
      <c r="R64" s="9">
        <f>IF(A64="","",IFERROR(IF(K64="Annullato","Annullato",IF(K64="Sospeso","Sospeso",IF(K64="Da valutare","Da valutare",IF(O64="","Da completare",IF(O64&lt;=0,"Saldato",IF(P64="","Da completare",IF(P64&lt;Parametri!$B$3,"Scaduto",IF(P64&lt;=Parametri!$B$3+Parametri!$B$4,"In scadenza","Regolare")))))))),"Da completare"))</f>
        <v/>
      </c>
      <c r="S64" s="27">
        <f>IF(A64="","",IFERROR(IF(OR(B64="",C64="",D64="",E64="",F64="",G64="",H64="",I64="",J64="",K64=""),"Dati incompleti",IF(F64&gt;E64,"Acconto oltre totale",IF(J64&gt;G64,"Rate saldate oltre piano",IF(G64&gt;Parametri!$B$5,"Verificare limite rate",IF(H64&gt;Parametri!$B$6,"Verificare cadenza",IF(E64&gt;Parametri!$B$7,"Verificare importo","OK")))))),"Dati non validi"))</f>
        <v/>
      </c>
      <c r="T64" s="16" t="n"/>
    </row>
    <row r="65">
      <c r="A65" s="15" t="n"/>
      <c r="B65" s="16" t="n"/>
      <c r="C65" s="16" t="n"/>
      <c r="D65" s="16" t="n"/>
      <c r="E65" s="37" t="n"/>
      <c r="F65" s="37" t="n"/>
      <c r="G65" s="18" t="n"/>
      <c r="H65" s="18" t="n"/>
      <c r="I65" s="19" t="n"/>
      <c r="J65" s="18" t="n"/>
      <c r="K65" s="15" t="n"/>
      <c r="L65" s="38">
        <f>IF(A65="","",IFERROR(IF(OR(E65="",F65=""),"",MAX(0,E65-F65)),""))</f>
        <v/>
      </c>
      <c r="M65" s="38">
        <f>IF(A65="","",IFERROR(IF(OR(L65="",G65=""),"",ROUND(L65/G65,2)),""))</f>
        <v/>
      </c>
      <c r="N65" s="38">
        <f>IF(A65="","",IFERROR(IF(OR(E65="",F65="",G65="",J65="",M65=""),"",IF(J65&gt;=G65,E65,MIN(E65,F65+J65*M65))),""))</f>
        <v/>
      </c>
      <c r="O65" s="38">
        <f>IF(A65="","",IFERROR(IF(OR(E65="",N65=""),"",MAX(0,E65-N65)),""))</f>
        <v/>
      </c>
      <c r="P65" s="21">
        <f>IF(A65="","",IFERROR(IF(OR(I65="",H65="",J65="",G65="",O65="",K65="Annullato",K65="Sospeso",O65&lt;=0,J65&gt;=G65),"",EDATE(I65,J65*H65)),""))</f>
        <v/>
      </c>
      <c r="Q65" s="39">
        <f>IF(P65="","",IFERROR(P65-Parametri!$B$3,""))</f>
        <v/>
      </c>
      <c r="R65" s="5">
        <f>IF(A65="","",IFERROR(IF(K65="Annullato","Annullato",IF(K65="Sospeso","Sospeso",IF(K65="Da valutare","Da valutare",IF(O65="","Da completare",IF(O65&lt;=0,"Saldato",IF(P65="","Da completare",IF(P65&lt;Parametri!$B$3,"Scaduto",IF(P65&lt;=Parametri!$B$3+Parametri!$B$4,"In scadenza","Regolare")))))))),"Da completare"))</f>
        <v/>
      </c>
      <c r="S65" s="23">
        <f>IF(A65="","",IFERROR(IF(OR(B65="",C65="",D65="",E65="",F65="",G65="",H65="",I65="",J65="",K65=""),"Dati incompleti",IF(F65&gt;E65,"Acconto oltre totale",IF(J65&gt;G65,"Rate saldate oltre piano",IF(G65&gt;Parametri!$B$5,"Verificare limite rate",IF(H65&gt;Parametri!$B$6,"Verificare cadenza",IF(E65&gt;Parametri!$B$7,"Verificare importo","OK")))))),"Dati non validi"))</f>
        <v/>
      </c>
      <c r="T65" s="16" t="n"/>
    </row>
    <row r="66">
      <c r="A66" s="15" t="n"/>
      <c r="B66" s="16" t="n"/>
      <c r="C66" s="16" t="n"/>
      <c r="D66" s="16" t="n"/>
      <c r="E66" s="37" t="n"/>
      <c r="F66" s="37" t="n"/>
      <c r="G66" s="18" t="n"/>
      <c r="H66" s="18" t="n"/>
      <c r="I66" s="19" t="n"/>
      <c r="J66" s="18" t="n"/>
      <c r="K66" s="15" t="n"/>
      <c r="L66" s="40">
        <f>IF(A66="","",IFERROR(IF(OR(E66="",F66=""),"",MAX(0,E66-F66)),""))</f>
        <v/>
      </c>
      <c r="M66" s="40">
        <f>IF(A66="","",IFERROR(IF(OR(L66="",G66=""),"",ROUND(L66/G66,2)),""))</f>
        <v/>
      </c>
      <c r="N66" s="40">
        <f>IF(A66="","",IFERROR(IF(OR(E66="",F66="",G66="",J66="",M66=""),"",IF(J66&gt;=G66,E66,MIN(E66,F66+J66*M66))),""))</f>
        <v/>
      </c>
      <c r="O66" s="40">
        <f>IF(A66="","",IFERROR(IF(OR(E66="",N66=""),"",MAX(0,E66-N66)),""))</f>
        <v/>
      </c>
      <c r="P66" s="25">
        <f>IF(A66="","",IFERROR(IF(OR(I66="",H66="",J66="",G66="",O66="",K66="Annullato",K66="Sospeso",O66&lt;=0,J66&gt;=G66),"",EDATE(I66,J66*H66)),""))</f>
        <v/>
      </c>
      <c r="Q66" s="41">
        <f>IF(P66="","",IFERROR(P66-Parametri!$B$3,""))</f>
        <v/>
      </c>
      <c r="R66" s="9">
        <f>IF(A66="","",IFERROR(IF(K66="Annullato","Annullato",IF(K66="Sospeso","Sospeso",IF(K66="Da valutare","Da valutare",IF(O66="","Da completare",IF(O66&lt;=0,"Saldato",IF(P66="","Da completare",IF(P66&lt;Parametri!$B$3,"Scaduto",IF(P66&lt;=Parametri!$B$3+Parametri!$B$4,"In scadenza","Regolare")))))))),"Da completare"))</f>
        <v/>
      </c>
      <c r="S66" s="27">
        <f>IF(A66="","",IFERROR(IF(OR(B66="",C66="",D66="",E66="",F66="",G66="",H66="",I66="",J66="",K66=""),"Dati incompleti",IF(F66&gt;E66,"Acconto oltre totale",IF(J66&gt;G66,"Rate saldate oltre piano",IF(G66&gt;Parametri!$B$5,"Verificare limite rate",IF(H66&gt;Parametri!$B$6,"Verificare cadenza",IF(E66&gt;Parametri!$B$7,"Verificare importo","OK")))))),"Dati non validi"))</f>
        <v/>
      </c>
      <c r="T66" s="16" t="n"/>
    </row>
    <row r="67">
      <c r="A67" s="15" t="n"/>
      <c r="B67" s="16" t="n"/>
      <c r="C67" s="16" t="n"/>
      <c r="D67" s="16" t="n"/>
      <c r="E67" s="37" t="n"/>
      <c r="F67" s="37" t="n"/>
      <c r="G67" s="18" t="n"/>
      <c r="H67" s="18" t="n"/>
      <c r="I67" s="19" t="n"/>
      <c r="J67" s="18" t="n"/>
      <c r="K67" s="15" t="n"/>
      <c r="L67" s="38">
        <f>IF(A67="","",IFERROR(IF(OR(E67="",F67=""),"",MAX(0,E67-F67)),""))</f>
        <v/>
      </c>
      <c r="M67" s="38">
        <f>IF(A67="","",IFERROR(IF(OR(L67="",G67=""),"",ROUND(L67/G67,2)),""))</f>
        <v/>
      </c>
      <c r="N67" s="38">
        <f>IF(A67="","",IFERROR(IF(OR(E67="",F67="",G67="",J67="",M67=""),"",IF(J67&gt;=G67,E67,MIN(E67,F67+J67*M67))),""))</f>
        <v/>
      </c>
      <c r="O67" s="38">
        <f>IF(A67="","",IFERROR(IF(OR(E67="",N67=""),"",MAX(0,E67-N67)),""))</f>
        <v/>
      </c>
      <c r="P67" s="21">
        <f>IF(A67="","",IFERROR(IF(OR(I67="",H67="",J67="",G67="",O67="",K67="Annullato",K67="Sospeso",O67&lt;=0,J67&gt;=G67),"",EDATE(I67,J67*H67)),""))</f>
        <v/>
      </c>
      <c r="Q67" s="39">
        <f>IF(P67="","",IFERROR(P67-Parametri!$B$3,""))</f>
        <v/>
      </c>
      <c r="R67" s="5">
        <f>IF(A67="","",IFERROR(IF(K67="Annullato","Annullato",IF(K67="Sospeso","Sospeso",IF(K67="Da valutare","Da valutare",IF(O67="","Da completare",IF(O67&lt;=0,"Saldato",IF(P67="","Da completare",IF(P67&lt;Parametri!$B$3,"Scaduto",IF(P67&lt;=Parametri!$B$3+Parametri!$B$4,"In scadenza","Regolare")))))))),"Da completare"))</f>
        <v/>
      </c>
      <c r="S67" s="23">
        <f>IF(A67="","",IFERROR(IF(OR(B67="",C67="",D67="",E67="",F67="",G67="",H67="",I67="",J67="",K67=""),"Dati incompleti",IF(F67&gt;E67,"Acconto oltre totale",IF(J67&gt;G67,"Rate saldate oltre piano",IF(G67&gt;Parametri!$B$5,"Verificare limite rate",IF(H67&gt;Parametri!$B$6,"Verificare cadenza",IF(E67&gt;Parametri!$B$7,"Verificare importo","OK")))))),"Dati non validi"))</f>
        <v/>
      </c>
      <c r="T67" s="16" t="n"/>
    </row>
    <row r="68">
      <c r="A68" s="15" t="n"/>
      <c r="B68" s="16" t="n"/>
      <c r="C68" s="16" t="n"/>
      <c r="D68" s="16" t="n"/>
      <c r="E68" s="37" t="n"/>
      <c r="F68" s="37" t="n"/>
      <c r="G68" s="18" t="n"/>
      <c r="H68" s="18" t="n"/>
      <c r="I68" s="19" t="n"/>
      <c r="J68" s="18" t="n"/>
      <c r="K68" s="15" t="n"/>
      <c r="L68" s="40">
        <f>IF(A68="","",IFERROR(IF(OR(E68="",F68=""),"",MAX(0,E68-F68)),""))</f>
        <v/>
      </c>
      <c r="M68" s="40">
        <f>IF(A68="","",IFERROR(IF(OR(L68="",G68=""),"",ROUND(L68/G68,2)),""))</f>
        <v/>
      </c>
      <c r="N68" s="40">
        <f>IF(A68="","",IFERROR(IF(OR(E68="",F68="",G68="",J68="",M68=""),"",IF(J68&gt;=G68,E68,MIN(E68,F68+J68*M68))),""))</f>
        <v/>
      </c>
      <c r="O68" s="40">
        <f>IF(A68="","",IFERROR(IF(OR(E68="",N68=""),"",MAX(0,E68-N68)),""))</f>
        <v/>
      </c>
      <c r="P68" s="25">
        <f>IF(A68="","",IFERROR(IF(OR(I68="",H68="",J68="",G68="",O68="",K68="Annullato",K68="Sospeso",O68&lt;=0,J68&gt;=G68),"",EDATE(I68,J68*H68)),""))</f>
        <v/>
      </c>
      <c r="Q68" s="41">
        <f>IF(P68="","",IFERROR(P68-Parametri!$B$3,""))</f>
        <v/>
      </c>
      <c r="R68" s="9">
        <f>IF(A68="","",IFERROR(IF(K68="Annullato","Annullato",IF(K68="Sospeso","Sospeso",IF(K68="Da valutare","Da valutare",IF(O68="","Da completare",IF(O68&lt;=0,"Saldato",IF(P68="","Da completare",IF(P68&lt;Parametri!$B$3,"Scaduto",IF(P68&lt;=Parametri!$B$3+Parametri!$B$4,"In scadenza","Regolare")))))))),"Da completare"))</f>
        <v/>
      </c>
      <c r="S68" s="27">
        <f>IF(A68="","",IFERROR(IF(OR(B68="",C68="",D68="",E68="",F68="",G68="",H68="",I68="",J68="",K68=""),"Dati incompleti",IF(F68&gt;E68,"Acconto oltre totale",IF(J68&gt;G68,"Rate saldate oltre piano",IF(G68&gt;Parametri!$B$5,"Verificare limite rate",IF(H68&gt;Parametri!$B$6,"Verificare cadenza",IF(E68&gt;Parametri!$B$7,"Verificare importo","OK")))))),"Dati non validi"))</f>
        <v/>
      </c>
      <c r="T68" s="16" t="n"/>
    </row>
    <row r="69">
      <c r="A69" s="15" t="n"/>
      <c r="B69" s="16" t="n"/>
      <c r="C69" s="16" t="n"/>
      <c r="D69" s="16" t="n"/>
      <c r="E69" s="37" t="n"/>
      <c r="F69" s="37" t="n"/>
      <c r="G69" s="18" t="n"/>
      <c r="H69" s="18" t="n"/>
      <c r="I69" s="19" t="n"/>
      <c r="J69" s="18" t="n"/>
      <c r="K69" s="15" t="n"/>
      <c r="L69" s="38">
        <f>IF(A69="","",IFERROR(IF(OR(E69="",F69=""),"",MAX(0,E69-F69)),""))</f>
        <v/>
      </c>
      <c r="M69" s="38">
        <f>IF(A69="","",IFERROR(IF(OR(L69="",G69=""),"",ROUND(L69/G69,2)),""))</f>
        <v/>
      </c>
      <c r="N69" s="38">
        <f>IF(A69="","",IFERROR(IF(OR(E69="",F69="",G69="",J69="",M69=""),"",IF(J69&gt;=G69,E69,MIN(E69,F69+J69*M69))),""))</f>
        <v/>
      </c>
      <c r="O69" s="38">
        <f>IF(A69="","",IFERROR(IF(OR(E69="",N69=""),"",MAX(0,E69-N69)),""))</f>
        <v/>
      </c>
      <c r="P69" s="21">
        <f>IF(A69="","",IFERROR(IF(OR(I69="",H69="",J69="",G69="",O69="",K69="Annullato",K69="Sospeso",O69&lt;=0,J69&gt;=G69),"",EDATE(I69,J69*H69)),""))</f>
        <v/>
      </c>
      <c r="Q69" s="39">
        <f>IF(P69="","",IFERROR(P69-Parametri!$B$3,""))</f>
        <v/>
      </c>
      <c r="R69" s="5">
        <f>IF(A69="","",IFERROR(IF(K69="Annullato","Annullato",IF(K69="Sospeso","Sospeso",IF(K69="Da valutare","Da valutare",IF(O69="","Da completare",IF(O69&lt;=0,"Saldato",IF(P69="","Da completare",IF(P69&lt;Parametri!$B$3,"Scaduto",IF(P69&lt;=Parametri!$B$3+Parametri!$B$4,"In scadenza","Regolare")))))))),"Da completare"))</f>
        <v/>
      </c>
      <c r="S69" s="23">
        <f>IF(A69="","",IFERROR(IF(OR(B69="",C69="",D69="",E69="",F69="",G69="",H69="",I69="",J69="",K69=""),"Dati incompleti",IF(F69&gt;E69,"Acconto oltre totale",IF(J69&gt;G69,"Rate saldate oltre piano",IF(G69&gt;Parametri!$B$5,"Verificare limite rate",IF(H69&gt;Parametri!$B$6,"Verificare cadenza",IF(E69&gt;Parametri!$B$7,"Verificare importo","OK")))))),"Dati non validi"))</f>
        <v/>
      </c>
      <c r="T69" s="16" t="n"/>
    </row>
    <row r="70">
      <c r="A70" s="15" t="n"/>
      <c r="B70" s="16" t="n"/>
      <c r="C70" s="16" t="n"/>
      <c r="D70" s="16" t="n"/>
      <c r="E70" s="37" t="n"/>
      <c r="F70" s="37" t="n"/>
      <c r="G70" s="18" t="n"/>
      <c r="H70" s="18" t="n"/>
      <c r="I70" s="19" t="n"/>
      <c r="J70" s="18" t="n"/>
      <c r="K70" s="15" t="n"/>
      <c r="L70" s="40">
        <f>IF(A70="","",IFERROR(IF(OR(E70="",F70=""),"",MAX(0,E70-F70)),""))</f>
        <v/>
      </c>
      <c r="M70" s="40">
        <f>IF(A70="","",IFERROR(IF(OR(L70="",G70=""),"",ROUND(L70/G70,2)),""))</f>
        <v/>
      </c>
      <c r="N70" s="40">
        <f>IF(A70="","",IFERROR(IF(OR(E70="",F70="",G70="",J70="",M70=""),"",IF(J70&gt;=G70,E70,MIN(E70,F70+J70*M70))),""))</f>
        <v/>
      </c>
      <c r="O70" s="40">
        <f>IF(A70="","",IFERROR(IF(OR(E70="",N70=""),"",MAX(0,E70-N70)),""))</f>
        <v/>
      </c>
      <c r="P70" s="25">
        <f>IF(A70="","",IFERROR(IF(OR(I70="",H70="",J70="",G70="",O70="",K70="Annullato",K70="Sospeso",O70&lt;=0,J70&gt;=G70),"",EDATE(I70,J70*H70)),""))</f>
        <v/>
      </c>
      <c r="Q70" s="41">
        <f>IF(P70="","",IFERROR(P70-Parametri!$B$3,""))</f>
        <v/>
      </c>
      <c r="R70" s="9">
        <f>IF(A70="","",IFERROR(IF(K70="Annullato","Annullato",IF(K70="Sospeso","Sospeso",IF(K70="Da valutare","Da valutare",IF(O70="","Da completare",IF(O70&lt;=0,"Saldato",IF(P70="","Da completare",IF(P70&lt;Parametri!$B$3,"Scaduto",IF(P70&lt;=Parametri!$B$3+Parametri!$B$4,"In scadenza","Regolare")))))))),"Da completare"))</f>
        <v/>
      </c>
      <c r="S70" s="27">
        <f>IF(A70="","",IFERROR(IF(OR(B70="",C70="",D70="",E70="",F70="",G70="",H70="",I70="",J70="",K70=""),"Dati incompleti",IF(F70&gt;E70,"Acconto oltre totale",IF(J70&gt;G70,"Rate saldate oltre piano",IF(G70&gt;Parametri!$B$5,"Verificare limite rate",IF(H70&gt;Parametri!$B$6,"Verificare cadenza",IF(E70&gt;Parametri!$B$7,"Verificare importo","OK")))))),"Dati non validi"))</f>
        <v/>
      </c>
      <c r="T70" s="16" t="n"/>
    </row>
    <row r="71">
      <c r="A71" s="15" t="n"/>
      <c r="B71" s="16" t="n"/>
      <c r="C71" s="16" t="n"/>
      <c r="D71" s="16" t="n"/>
      <c r="E71" s="37" t="n"/>
      <c r="F71" s="37" t="n"/>
      <c r="G71" s="18" t="n"/>
      <c r="H71" s="18" t="n"/>
      <c r="I71" s="19" t="n"/>
      <c r="J71" s="18" t="n"/>
      <c r="K71" s="15" t="n"/>
      <c r="L71" s="38">
        <f>IF(A71="","",IFERROR(IF(OR(E71="",F71=""),"",MAX(0,E71-F71)),""))</f>
        <v/>
      </c>
      <c r="M71" s="38">
        <f>IF(A71="","",IFERROR(IF(OR(L71="",G71=""),"",ROUND(L71/G71,2)),""))</f>
        <v/>
      </c>
      <c r="N71" s="38">
        <f>IF(A71="","",IFERROR(IF(OR(E71="",F71="",G71="",J71="",M71=""),"",IF(J71&gt;=G71,E71,MIN(E71,F71+J71*M71))),""))</f>
        <v/>
      </c>
      <c r="O71" s="38">
        <f>IF(A71="","",IFERROR(IF(OR(E71="",N71=""),"",MAX(0,E71-N71)),""))</f>
        <v/>
      </c>
      <c r="P71" s="21">
        <f>IF(A71="","",IFERROR(IF(OR(I71="",H71="",J71="",G71="",O71="",K71="Annullato",K71="Sospeso",O71&lt;=0,J71&gt;=G71),"",EDATE(I71,J71*H71)),""))</f>
        <v/>
      </c>
      <c r="Q71" s="39">
        <f>IF(P71="","",IFERROR(P71-Parametri!$B$3,""))</f>
        <v/>
      </c>
      <c r="R71" s="5">
        <f>IF(A71="","",IFERROR(IF(K71="Annullato","Annullato",IF(K71="Sospeso","Sospeso",IF(K71="Da valutare","Da valutare",IF(O71="","Da completare",IF(O71&lt;=0,"Saldato",IF(P71="","Da completare",IF(P71&lt;Parametri!$B$3,"Scaduto",IF(P71&lt;=Parametri!$B$3+Parametri!$B$4,"In scadenza","Regolare")))))))),"Da completare"))</f>
        <v/>
      </c>
      <c r="S71" s="23">
        <f>IF(A71="","",IFERROR(IF(OR(B71="",C71="",D71="",E71="",F71="",G71="",H71="",I71="",J71="",K71=""),"Dati incompleti",IF(F71&gt;E71,"Acconto oltre totale",IF(J71&gt;G71,"Rate saldate oltre piano",IF(G71&gt;Parametri!$B$5,"Verificare limite rate",IF(H71&gt;Parametri!$B$6,"Verificare cadenza",IF(E71&gt;Parametri!$B$7,"Verificare importo","OK")))))),"Dati non validi"))</f>
        <v/>
      </c>
      <c r="T71" s="16" t="n"/>
    </row>
    <row r="72">
      <c r="A72" s="15" t="n"/>
      <c r="B72" s="16" t="n"/>
      <c r="C72" s="16" t="n"/>
      <c r="D72" s="16" t="n"/>
      <c r="E72" s="37" t="n"/>
      <c r="F72" s="37" t="n"/>
      <c r="G72" s="18" t="n"/>
      <c r="H72" s="18" t="n"/>
      <c r="I72" s="19" t="n"/>
      <c r="J72" s="18" t="n"/>
      <c r="K72" s="15" t="n"/>
      <c r="L72" s="40">
        <f>IF(A72="","",IFERROR(IF(OR(E72="",F72=""),"",MAX(0,E72-F72)),""))</f>
        <v/>
      </c>
      <c r="M72" s="40">
        <f>IF(A72="","",IFERROR(IF(OR(L72="",G72=""),"",ROUND(L72/G72,2)),""))</f>
        <v/>
      </c>
      <c r="N72" s="40">
        <f>IF(A72="","",IFERROR(IF(OR(E72="",F72="",G72="",J72="",M72=""),"",IF(J72&gt;=G72,E72,MIN(E72,F72+J72*M72))),""))</f>
        <v/>
      </c>
      <c r="O72" s="40">
        <f>IF(A72="","",IFERROR(IF(OR(E72="",N72=""),"",MAX(0,E72-N72)),""))</f>
        <v/>
      </c>
      <c r="P72" s="25">
        <f>IF(A72="","",IFERROR(IF(OR(I72="",H72="",J72="",G72="",O72="",K72="Annullato",K72="Sospeso",O72&lt;=0,J72&gt;=G72),"",EDATE(I72,J72*H72)),""))</f>
        <v/>
      </c>
      <c r="Q72" s="41">
        <f>IF(P72="","",IFERROR(P72-Parametri!$B$3,""))</f>
        <v/>
      </c>
      <c r="R72" s="9">
        <f>IF(A72="","",IFERROR(IF(K72="Annullato","Annullato",IF(K72="Sospeso","Sospeso",IF(K72="Da valutare","Da valutare",IF(O72="","Da completare",IF(O72&lt;=0,"Saldato",IF(P72="","Da completare",IF(P72&lt;Parametri!$B$3,"Scaduto",IF(P72&lt;=Parametri!$B$3+Parametri!$B$4,"In scadenza","Regolare")))))))),"Da completare"))</f>
        <v/>
      </c>
      <c r="S72" s="27">
        <f>IF(A72="","",IFERROR(IF(OR(B72="",C72="",D72="",E72="",F72="",G72="",H72="",I72="",J72="",K72=""),"Dati incompleti",IF(F72&gt;E72,"Acconto oltre totale",IF(J72&gt;G72,"Rate saldate oltre piano",IF(G72&gt;Parametri!$B$5,"Verificare limite rate",IF(H72&gt;Parametri!$B$6,"Verificare cadenza",IF(E72&gt;Parametri!$B$7,"Verificare importo","OK")))))),"Dati non validi"))</f>
        <v/>
      </c>
      <c r="T72" s="16" t="n"/>
    </row>
    <row r="73">
      <c r="A73" s="15" t="n"/>
      <c r="B73" s="16" t="n"/>
      <c r="C73" s="16" t="n"/>
      <c r="D73" s="16" t="n"/>
      <c r="E73" s="37" t="n"/>
      <c r="F73" s="37" t="n"/>
      <c r="G73" s="18" t="n"/>
      <c r="H73" s="18" t="n"/>
      <c r="I73" s="19" t="n"/>
      <c r="J73" s="18" t="n"/>
      <c r="K73" s="15" t="n"/>
      <c r="L73" s="38">
        <f>IF(A73="","",IFERROR(IF(OR(E73="",F73=""),"",MAX(0,E73-F73)),""))</f>
        <v/>
      </c>
      <c r="M73" s="38">
        <f>IF(A73="","",IFERROR(IF(OR(L73="",G73=""),"",ROUND(L73/G73,2)),""))</f>
        <v/>
      </c>
      <c r="N73" s="38">
        <f>IF(A73="","",IFERROR(IF(OR(E73="",F73="",G73="",J73="",M73=""),"",IF(J73&gt;=G73,E73,MIN(E73,F73+J73*M73))),""))</f>
        <v/>
      </c>
      <c r="O73" s="38">
        <f>IF(A73="","",IFERROR(IF(OR(E73="",N73=""),"",MAX(0,E73-N73)),""))</f>
        <v/>
      </c>
      <c r="P73" s="21">
        <f>IF(A73="","",IFERROR(IF(OR(I73="",H73="",J73="",G73="",O73="",K73="Annullato",K73="Sospeso",O73&lt;=0,J73&gt;=G73),"",EDATE(I73,J73*H73)),""))</f>
        <v/>
      </c>
      <c r="Q73" s="39">
        <f>IF(P73="","",IFERROR(P73-Parametri!$B$3,""))</f>
        <v/>
      </c>
      <c r="R73" s="5">
        <f>IF(A73="","",IFERROR(IF(K73="Annullato","Annullato",IF(K73="Sospeso","Sospeso",IF(K73="Da valutare","Da valutare",IF(O73="","Da completare",IF(O73&lt;=0,"Saldato",IF(P73="","Da completare",IF(P73&lt;Parametri!$B$3,"Scaduto",IF(P73&lt;=Parametri!$B$3+Parametri!$B$4,"In scadenza","Regolare")))))))),"Da completare"))</f>
        <v/>
      </c>
      <c r="S73" s="23">
        <f>IF(A73="","",IFERROR(IF(OR(B73="",C73="",D73="",E73="",F73="",G73="",H73="",I73="",J73="",K73=""),"Dati incompleti",IF(F73&gt;E73,"Acconto oltre totale",IF(J73&gt;G73,"Rate saldate oltre piano",IF(G73&gt;Parametri!$B$5,"Verificare limite rate",IF(H73&gt;Parametri!$B$6,"Verificare cadenza",IF(E73&gt;Parametri!$B$7,"Verificare importo","OK")))))),"Dati non validi"))</f>
        <v/>
      </c>
      <c r="T73" s="16" t="n"/>
    </row>
    <row r="74">
      <c r="A74" s="15" t="n"/>
      <c r="B74" s="16" t="n"/>
      <c r="C74" s="16" t="n"/>
      <c r="D74" s="16" t="n"/>
      <c r="E74" s="37" t="n"/>
      <c r="F74" s="37" t="n"/>
      <c r="G74" s="18" t="n"/>
      <c r="H74" s="18" t="n"/>
      <c r="I74" s="19" t="n"/>
      <c r="J74" s="18" t="n"/>
      <c r="K74" s="15" t="n"/>
      <c r="L74" s="40">
        <f>IF(A74="","",IFERROR(IF(OR(E74="",F74=""),"",MAX(0,E74-F74)),""))</f>
        <v/>
      </c>
      <c r="M74" s="40">
        <f>IF(A74="","",IFERROR(IF(OR(L74="",G74=""),"",ROUND(L74/G74,2)),""))</f>
        <v/>
      </c>
      <c r="N74" s="40">
        <f>IF(A74="","",IFERROR(IF(OR(E74="",F74="",G74="",J74="",M74=""),"",IF(J74&gt;=G74,E74,MIN(E74,F74+J74*M74))),""))</f>
        <v/>
      </c>
      <c r="O74" s="40">
        <f>IF(A74="","",IFERROR(IF(OR(E74="",N74=""),"",MAX(0,E74-N74)),""))</f>
        <v/>
      </c>
      <c r="P74" s="25">
        <f>IF(A74="","",IFERROR(IF(OR(I74="",H74="",J74="",G74="",O74="",K74="Annullato",K74="Sospeso",O74&lt;=0,J74&gt;=G74),"",EDATE(I74,J74*H74)),""))</f>
        <v/>
      </c>
      <c r="Q74" s="41">
        <f>IF(P74="","",IFERROR(P74-Parametri!$B$3,""))</f>
        <v/>
      </c>
      <c r="R74" s="9">
        <f>IF(A74="","",IFERROR(IF(K74="Annullato","Annullato",IF(K74="Sospeso","Sospeso",IF(K74="Da valutare","Da valutare",IF(O74="","Da completare",IF(O74&lt;=0,"Saldato",IF(P74="","Da completare",IF(P74&lt;Parametri!$B$3,"Scaduto",IF(P74&lt;=Parametri!$B$3+Parametri!$B$4,"In scadenza","Regolare")))))))),"Da completare"))</f>
        <v/>
      </c>
      <c r="S74" s="27">
        <f>IF(A74="","",IFERROR(IF(OR(B74="",C74="",D74="",E74="",F74="",G74="",H74="",I74="",J74="",K74=""),"Dati incompleti",IF(F74&gt;E74,"Acconto oltre totale",IF(J74&gt;G74,"Rate saldate oltre piano",IF(G74&gt;Parametri!$B$5,"Verificare limite rate",IF(H74&gt;Parametri!$B$6,"Verificare cadenza",IF(E74&gt;Parametri!$B$7,"Verificare importo","OK")))))),"Dati non validi"))</f>
        <v/>
      </c>
      <c r="T74" s="16" t="n"/>
    </row>
    <row r="75">
      <c r="A75" s="15" t="n"/>
      <c r="B75" s="16" t="n"/>
      <c r="C75" s="16" t="n"/>
      <c r="D75" s="16" t="n"/>
      <c r="E75" s="37" t="n"/>
      <c r="F75" s="37" t="n"/>
      <c r="G75" s="18" t="n"/>
      <c r="H75" s="18" t="n"/>
      <c r="I75" s="19" t="n"/>
      <c r="J75" s="18" t="n"/>
      <c r="K75" s="15" t="n"/>
      <c r="L75" s="38">
        <f>IF(A75="","",IFERROR(IF(OR(E75="",F75=""),"",MAX(0,E75-F75)),""))</f>
        <v/>
      </c>
      <c r="M75" s="38">
        <f>IF(A75="","",IFERROR(IF(OR(L75="",G75=""),"",ROUND(L75/G75,2)),""))</f>
        <v/>
      </c>
      <c r="N75" s="38">
        <f>IF(A75="","",IFERROR(IF(OR(E75="",F75="",G75="",J75="",M75=""),"",IF(J75&gt;=G75,E75,MIN(E75,F75+J75*M75))),""))</f>
        <v/>
      </c>
      <c r="O75" s="38">
        <f>IF(A75="","",IFERROR(IF(OR(E75="",N75=""),"",MAX(0,E75-N75)),""))</f>
        <v/>
      </c>
      <c r="P75" s="21">
        <f>IF(A75="","",IFERROR(IF(OR(I75="",H75="",J75="",G75="",O75="",K75="Annullato",K75="Sospeso",O75&lt;=0,J75&gt;=G75),"",EDATE(I75,J75*H75)),""))</f>
        <v/>
      </c>
      <c r="Q75" s="39">
        <f>IF(P75="","",IFERROR(P75-Parametri!$B$3,""))</f>
        <v/>
      </c>
      <c r="R75" s="5">
        <f>IF(A75="","",IFERROR(IF(K75="Annullato","Annullato",IF(K75="Sospeso","Sospeso",IF(K75="Da valutare","Da valutare",IF(O75="","Da completare",IF(O75&lt;=0,"Saldato",IF(P75="","Da completare",IF(P75&lt;Parametri!$B$3,"Scaduto",IF(P75&lt;=Parametri!$B$3+Parametri!$B$4,"In scadenza","Regolare")))))))),"Da completare"))</f>
        <v/>
      </c>
      <c r="S75" s="23">
        <f>IF(A75="","",IFERROR(IF(OR(B75="",C75="",D75="",E75="",F75="",G75="",H75="",I75="",J75="",K75=""),"Dati incompleti",IF(F75&gt;E75,"Acconto oltre totale",IF(J75&gt;G75,"Rate saldate oltre piano",IF(G75&gt;Parametri!$B$5,"Verificare limite rate",IF(H75&gt;Parametri!$B$6,"Verificare cadenza",IF(E75&gt;Parametri!$B$7,"Verificare importo","OK")))))),"Dati non validi"))</f>
        <v/>
      </c>
      <c r="T75" s="16" t="n"/>
    </row>
    <row r="76">
      <c r="A76" s="15" t="n"/>
      <c r="B76" s="16" t="n"/>
      <c r="C76" s="16" t="n"/>
      <c r="D76" s="16" t="n"/>
      <c r="E76" s="37" t="n"/>
      <c r="F76" s="37" t="n"/>
      <c r="G76" s="18" t="n"/>
      <c r="H76" s="18" t="n"/>
      <c r="I76" s="19" t="n"/>
      <c r="J76" s="18" t="n"/>
      <c r="K76" s="15" t="n"/>
      <c r="L76" s="40">
        <f>IF(A76="","",IFERROR(IF(OR(E76="",F76=""),"",MAX(0,E76-F76)),""))</f>
        <v/>
      </c>
      <c r="M76" s="40">
        <f>IF(A76="","",IFERROR(IF(OR(L76="",G76=""),"",ROUND(L76/G76,2)),""))</f>
        <v/>
      </c>
      <c r="N76" s="40">
        <f>IF(A76="","",IFERROR(IF(OR(E76="",F76="",G76="",J76="",M76=""),"",IF(J76&gt;=G76,E76,MIN(E76,F76+J76*M76))),""))</f>
        <v/>
      </c>
      <c r="O76" s="40">
        <f>IF(A76="","",IFERROR(IF(OR(E76="",N76=""),"",MAX(0,E76-N76)),""))</f>
        <v/>
      </c>
      <c r="P76" s="25">
        <f>IF(A76="","",IFERROR(IF(OR(I76="",H76="",J76="",G76="",O76="",K76="Annullato",K76="Sospeso",O76&lt;=0,J76&gt;=G76),"",EDATE(I76,J76*H76)),""))</f>
        <v/>
      </c>
      <c r="Q76" s="41">
        <f>IF(P76="","",IFERROR(P76-Parametri!$B$3,""))</f>
        <v/>
      </c>
      <c r="R76" s="9">
        <f>IF(A76="","",IFERROR(IF(K76="Annullato","Annullato",IF(K76="Sospeso","Sospeso",IF(K76="Da valutare","Da valutare",IF(O76="","Da completare",IF(O76&lt;=0,"Saldato",IF(P76="","Da completare",IF(P76&lt;Parametri!$B$3,"Scaduto",IF(P76&lt;=Parametri!$B$3+Parametri!$B$4,"In scadenza","Regolare")))))))),"Da completare"))</f>
        <v/>
      </c>
      <c r="S76" s="27">
        <f>IF(A76="","",IFERROR(IF(OR(B76="",C76="",D76="",E76="",F76="",G76="",H76="",I76="",J76="",K76=""),"Dati incompleti",IF(F76&gt;E76,"Acconto oltre totale",IF(J76&gt;G76,"Rate saldate oltre piano",IF(G76&gt;Parametri!$B$5,"Verificare limite rate",IF(H76&gt;Parametri!$B$6,"Verificare cadenza",IF(E76&gt;Parametri!$B$7,"Verificare importo","OK")))))),"Dati non validi"))</f>
        <v/>
      </c>
      <c r="T76" s="16" t="n"/>
    </row>
    <row r="77">
      <c r="A77" s="15" t="n"/>
      <c r="B77" s="16" t="n"/>
      <c r="C77" s="16" t="n"/>
      <c r="D77" s="16" t="n"/>
      <c r="E77" s="37" t="n"/>
      <c r="F77" s="37" t="n"/>
      <c r="G77" s="18" t="n"/>
      <c r="H77" s="18" t="n"/>
      <c r="I77" s="19" t="n"/>
      <c r="J77" s="18" t="n"/>
      <c r="K77" s="15" t="n"/>
      <c r="L77" s="38">
        <f>IF(A77="","",IFERROR(IF(OR(E77="",F77=""),"",MAX(0,E77-F77)),""))</f>
        <v/>
      </c>
      <c r="M77" s="38">
        <f>IF(A77="","",IFERROR(IF(OR(L77="",G77=""),"",ROUND(L77/G77,2)),""))</f>
        <v/>
      </c>
      <c r="N77" s="38">
        <f>IF(A77="","",IFERROR(IF(OR(E77="",F77="",G77="",J77="",M77=""),"",IF(J77&gt;=G77,E77,MIN(E77,F77+J77*M77))),""))</f>
        <v/>
      </c>
      <c r="O77" s="38">
        <f>IF(A77="","",IFERROR(IF(OR(E77="",N77=""),"",MAX(0,E77-N77)),""))</f>
        <v/>
      </c>
      <c r="P77" s="21">
        <f>IF(A77="","",IFERROR(IF(OR(I77="",H77="",J77="",G77="",O77="",K77="Annullato",K77="Sospeso",O77&lt;=0,J77&gt;=G77),"",EDATE(I77,J77*H77)),""))</f>
        <v/>
      </c>
      <c r="Q77" s="39">
        <f>IF(P77="","",IFERROR(P77-Parametri!$B$3,""))</f>
        <v/>
      </c>
      <c r="R77" s="5">
        <f>IF(A77="","",IFERROR(IF(K77="Annullato","Annullato",IF(K77="Sospeso","Sospeso",IF(K77="Da valutare","Da valutare",IF(O77="","Da completare",IF(O77&lt;=0,"Saldato",IF(P77="","Da completare",IF(P77&lt;Parametri!$B$3,"Scaduto",IF(P77&lt;=Parametri!$B$3+Parametri!$B$4,"In scadenza","Regolare")))))))),"Da completare"))</f>
        <v/>
      </c>
      <c r="S77" s="23">
        <f>IF(A77="","",IFERROR(IF(OR(B77="",C77="",D77="",E77="",F77="",G77="",H77="",I77="",J77="",K77=""),"Dati incompleti",IF(F77&gt;E77,"Acconto oltre totale",IF(J77&gt;G77,"Rate saldate oltre piano",IF(G77&gt;Parametri!$B$5,"Verificare limite rate",IF(H77&gt;Parametri!$B$6,"Verificare cadenza",IF(E77&gt;Parametri!$B$7,"Verificare importo","OK")))))),"Dati non validi"))</f>
        <v/>
      </c>
      <c r="T77" s="16" t="n"/>
    </row>
    <row r="78">
      <c r="A78" s="15" t="n"/>
      <c r="B78" s="16" t="n"/>
      <c r="C78" s="16" t="n"/>
      <c r="D78" s="16" t="n"/>
      <c r="E78" s="37" t="n"/>
      <c r="F78" s="37" t="n"/>
      <c r="G78" s="18" t="n"/>
      <c r="H78" s="18" t="n"/>
      <c r="I78" s="19" t="n"/>
      <c r="J78" s="18" t="n"/>
      <c r="K78" s="15" t="n"/>
      <c r="L78" s="40">
        <f>IF(A78="","",IFERROR(IF(OR(E78="",F78=""),"",MAX(0,E78-F78)),""))</f>
        <v/>
      </c>
      <c r="M78" s="40">
        <f>IF(A78="","",IFERROR(IF(OR(L78="",G78=""),"",ROUND(L78/G78,2)),""))</f>
        <v/>
      </c>
      <c r="N78" s="40">
        <f>IF(A78="","",IFERROR(IF(OR(E78="",F78="",G78="",J78="",M78=""),"",IF(J78&gt;=G78,E78,MIN(E78,F78+J78*M78))),""))</f>
        <v/>
      </c>
      <c r="O78" s="40">
        <f>IF(A78="","",IFERROR(IF(OR(E78="",N78=""),"",MAX(0,E78-N78)),""))</f>
        <v/>
      </c>
      <c r="P78" s="25">
        <f>IF(A78="","",IFERROR(IF(OR(I78="",H78="",J78="",G78="",O78="",K78="Annullato",K78="Sospeso",O78&lt;=0,J78&gt;=G78),"",EDATE(I78,J78*H78)),""))</f>
        <v/>
      </c>
      <c r="Q78" s="41">
        <f>IF(P78="","",IFERROR(P78-Parametri!$B$3,""))</f>
        <v/>
      </c>
      <c r="R78" s="9">
        <f>IF(A78="","",IFERROR(IF(K78="Annullato","Annullato",IF(K78="Sospeso","Sospeso",IF(K78="Da valutare","Da valutare",IF(O78="","Da completare",IF(O78&lt;=0,"Saldato",IF(P78="","Da completare",IF(P78&lt;Parametri!$B$3,"Scaduto",IF(P78&lt;=Parametri!$B$3+Parametri!$B$4,"In scadenza","Regolare")))))))),"Da completare"))</f>
        <v/>
      </c>
      <c r="S78" s="27">
        <f>IF(A78="","",IFERROR(IF(OR(B78="",C78="",D78="",E78="",F78="",G78="",H78="",I78="",J78="",K78=""),"Dati incompleti",IF(F78&gt;E78,"Acconto oltre totale",IF(J78&gt;G78,"Rate saldate oltre piano",IF(G78&gt;Parametri!$B$5,"Verificare limite rate",IF(H78&gt;Parametri!$B$6,"Verificare cadenza",IF(E78&gt;Parametri!$B$7,"Verificare importo","OK")))))),"Dati non validi"))</f>
        <v/>
      </c>
      <c r="T78" s="16" t="n"/>
    </row>
    <row r="79">
      <c r="A79" s="15" t="n"/>
      <c r="B79" s="16" t="n"/>
      <c r="C79" s="16" t="n"/>
      <c r="D79" s="16" t="n"/>
      <c r="E79" s="37" t="n"/>
      <c r="F79" s="37" t="n"/>
      <c r="G79" s="18" t="n"/>
      <c r="H79" s="18" t="n"/>
      <c r="I79" s="19" t="n"/>
      <c r="J79" s="18" t="n"/>
      <c r="K79" s="15" t="n"/>
      <c r="L79" s="38">
        <f>IF(A79="","",IFERROR(IF(OR(E79="",F79=""),"",MAX(0,E79-F79)),""))</f>
        <v/>
      </c>
      <c r="M79" s="38">
        <f>IF(A79="","",IFERROR(IF(OR(L79="",G79=""),"",ROUND(L79/G79,2)),""))</f>
        <v/>
      </c>
      <c r="N79" s="38">
        <f>IF(A79="","",IFERROR(IF(OR(E79="",F79="",G79="",J79="",M79=""),"",IF(J79&gt;=G79,E79,MIN(E79,F79+J79*M79))),""))</f>
        <v/>
      </c>
      <c r="O79" s="38">
        <f>IF(A79="","",IFERROR(IF(OR(E79="",N79=""),"",MAX(0,E79-N79)),""))</f>
        <v/>
      </c>
      <c r="P79" s="21">
        <f>IF(A79="","",IFERROR(IF(OR(I79="",H79="",J79="",G79="",O79="",K79="Annullato",K79="Sospeso",O79&lt;=0,J79&gt;=G79),"",EDATE(I79,J79*H79)),""))</f>
        <v/>
      </c>
      <c r="Q79" s="39">
        <f>IF(P79="","",IFERROR(P79-Parametri!$B$3,""))</f>
        <v/>
      </c>
      <c r="R79" s="5">
        <f>IF(A79="","",IFERROR(IF(K79="Annullato","Annullato",IF(K79="Sospeso","Sospeso",IF(K79="Da valutare","Da valutare",IF(O79="","Da completare",IF(O79&lt;=0,"Saldato",IF(P79="","Da completare",IF(P79&lt;Parametri!$B$3,"Scaduto",IF(P79&lt;=Parametri!$B$3+Parametri!$B$4,"In scadenza","Regolare")))))))),"Da completare"))</f>
        <v/>
      </c>
      <c r="S79" s="23">
        <f>IF(A79="","",IFERROR(IF(OR(B79="",C79="",D79="",E79="",F79="",G79="",H79="",I79="",J79="",K79=""),"Dati incompleti",IF(F79&gt;E79,"Acconto oltre totale",IF(J79&gt;G79,"Rate saldate oltre piano",IF(G79&gt;Parametri!$B$5,"Verificare limite rate",IF(H79&gt;Parametri!$B$6,"Verificare cadenza",IF(E79&gt;Parametri!$B$7,"Verificare importo","OK")))))),"Dati non validi"))</f>
        <v/>
      </c>
      <c r="T79" s="16" t="n"/>
    </row>
    <row r="80">
      <c r="A80" s="15" t="n"/>
      <c r="B80" s="16" t="n"/>
      <c r="C80" s="16" t="n"/>
      <c r="D80" s="16" t="n"/>
      <c r="E80" s="37" t="n"/>
      <c r="F80" s="37" t="n"/>
      <c r="G80" s="18" t="n"/>
      <c r="H80" s="18" t="n"/>
      <c r="I80" s="19" t="n"/>
      <c r="J80" s="18" t="n"/>
      <c r="K80" s="15" t="n"/>
      <c r="L80" s="40">
        <f>IF(A80="","",IFERROR(IF(OR(E80="",F80=""),"",MAX(0,E80-F80)),""))</f>
        <v/>
      </c>
      <c r="M80" s="40">
        <f>IF(A80="","",IFERROR(IF(OR(L80="",G80=""),"",ROUND(L80/G80,2)),""))</f>
        <v/>
      </c>
      <c r="N80" s="40">
        <f>IF(A80="","",IFERROR(IF(OR(E80="",F80="",G80="",J80="",M80=""),"",IF(J80&gt;=G80,E80,MIN(E80,F80+J80*M80))),""))</f>
        <v/>
      </c>
      <c r="O80" s="40">
        <f>IF(A80="","",IFERROR(IF(OR(E80="",N80=""),"",MAX(0,E80-N80)),""))</f>
        <v/>
      </c>
      <c r="P80" s="25">
        <f>IF(A80="","",IFERROR(IF(OR(I80="",H80="",J80="",G80="",O80="",K80="Annullato",K80="Sospeso",O80&lt;=0,J80&gt;=G80),"",EDATE(I80,J80*H80)),""))</f>
        <v/>
      </c>
      <c r="Q80" s="41">
        <f>IF(P80="","",IFERROR(P80-Parametri!$B$3,""))</f>
        <v/>
      </c>
      <c r="R80" s="9">
        <f>IF(A80="","",IFERROR(IF(K80="Annullato","Annullato",IF(K80="Sospeso","Sospeso",IF(K80="Da valutare","Da valutare",IF(O80="","Da completare",IF(O80&lt;=0,"Saldato",IF(P80="","Da completare",IF(P80&lt;Parametri!$B$3,"Scaduto",IF(P80&lt;=Parametri!$B$3+Parametri!$B$4,"In scadenza","Regolare")))))))),"Da completare"))</f>
        <v/>
      </c>
      <c r="S80" s="27">
        <f>IF(A80="","",IFERROR(IF(OR(B80="",C80="",D80="",E80="",F80="",G80="",H80="",I80="",J80="",K80=""),"Dati incompleti",IF(F80&gt;E80,"Acconto oltre totale",IF(J80&gt;G80,"Rate saldate oltre piano",IF(G80&gt;Parametri!$B$5,"Verificare limite rate",IF(H80&gt;Parametri!$B$6,"Verificare cadenza",IF(E80&gt;Parametri!$B$7,"Verificare importo","OK")))))),"Dati non validi"))</f>
        <v/>
      </c>
      <c r="T80" s="16" t="n"/>
    </row>
    <row r="81">
      <c r="A81" s="15" t="n"/>
      <c r="B81" s="16" t="n"/>
      <c r="C81" s="16" t="n"/>
      <c r="D81" s="16" t="n"/>
      <c r="E81" s="37" t="n"/>
      <c r="F81" s="37" t="n"/>
      <c r="G81" s="18" t="n"/>
      <c r="H81" s="18" t="n"/>
      <c r="I81" s="19" t="n"/>
      <c r="J81" s="18" t="n"/>
      <c r="K81" s="15" t="n"/>
      <c r="L81" s="38">
        <f>IF(A81="","",IFERROR(IF(OR(E81="",F81=""),"",MAX(0,E81-F81)),""))</f>
        <v/>
      </c>
      <c r="M81" s="38">
        <f>IF(A81="","",IFERROR(IF(OR(L81="",G81=""),"",ROUND(L81/G81,2)),""))</f>
        <v/>
      </c>
      <c r="N81" s="38">
        <f>IF(A81="","",IFERROR(IF(OR(E81="",F81="",G81="",J81="",M81=""),"",IF(J81&gt;=G81,E81,MIN(E81,F81+J81*M81))),""))</f>
        <v/>
      </c>
      <c r="O81" s="38">
        <f>IF(A81="","",IFERROR(IF(OR(E81="",N81=""),"",MAX(0,E81-N81)),""))</f>
        <v/>
      </c>
      <c r="P81" s="21">
        <f>IF(A81="","",IFERROR(IF(OR(I81="",H81="",J81="",G81="",O81="",K81="Annullato",K81="Sospeso",O81&lt;=0,J81&gt;=G81),"",EDATE(I81,J81*H81)),""))</f>
        <v/>
      </c>
      <c r="Q81" s="39">
        <f>IF(P81="","",IFERROR(P81-Parametri!$B$3,""))</f>
        <v/>
      </c>
      <c r="R81" s="5">
        <f>IF(A81="","",IFERROR(IF(K81="Annullato","Annullato",IF(K81="Sospeso","Sospeso",IF(K81="Da valutare","Da valutare",IF(O81="","Da completare",IF(O81&lt;=0,"Saldato",IF(P81="","Da completare",IF(P81&lt;Parametri!$B$3,"Scaduto",IF(P81&lt;=Parametri!$B$3+Parametri!$B$4,"In scadenza","Regolare")))))))),"Da completare"))</f>
        <v/>
      </c>
      <c r="S81" s="23">
        <f>IF(A81="","",IFERROR(IF(OR(B81="",C81="",D81="",E81="",F81="",G81="",H81="",I81="",J81="",K81=""),"Dati incompleti",IF(F81&gt;E81,"Acconto oltre totale",IF(J81&gt;G81,"Rate saldate oltre piano",IF(G81&gt;Parametri!$B$5,"Verificare limite rate",IF(H81&gt;Parametri!$B$6,"Verificare cadenza",IF(E81&gt;Parametri!$B$7,"Verificare importo","OK")))))),"Dati non validi"))</f>
        <v/>
      </c>
      <c r="T81" s="16" t="n"/>
    </row>
    <row r="82">
      <c r="A82" s="15" t="n"/>
      <c r="B82" s="16" t="n"/>
      <c r="C82" s="16" t="n"/>
      <c r="D82" s="16" t="n"/>
      <c r="E82" s="37" t="n"/>
      <c r="F82" s="37" t="n"/>
      <c r="G82" s="18" t="n"/>
      <c r="H82" s="18" t="n"/>
      <c r="I82" s="19" t="n"/>
      <c r="J82" s="18" t="n"/>
      <c r="K82" s="15" t="n"/>
      <c r="L82" s="40">
        <f>IF(A82="","",IFERROR(IF(OR(E82="",F82=""),"",MAX(0,E82-F82)),""))</f>
        <v/>
      </c>
      <c r="M82" s="40">
        <f>IF(A82="","",IFERROR(IF(OR(L82="",G82=""),"",ROUND(L82/G82,2)),""))</f>
        <v/>
      </c>
      <c r="N82" s="40">
        <f>IF(A82="","",IFERROR(IF(OR(E82="",F82="",G82="",J82="",M82=""),"",IF(J82&gt;=G82,E82,MIN(E82,F82+J82*M82))),""))</f>
        <v/>
      </c>
      <c r="O82" s="40">
        <f>IF(A82="","",IFERROR(IF(OR(E82="",N82=""),"",MAX(0,E82-N82)),""))</f>
        <v/>
      </c>
      <c r="P82" s="25">
        <f>IF(A82="","",IFERROR(IF(OR(I82="",H82="",J82="",G82="",O82="",K82="Annullato",K82="Sospeso",O82&lt;=0,J82&gt;=G82),"",EDATE(I82,J82*H82)),""))</f>
        <v/>
      </c>
      <c r="Q82" s="41">
        <f>IF(P82="","",IFERROR(P82-Parametri!$B$3,""))</f>
        <v/>
      </c>
      <c r="R82" s="9">
        <f>IF(A82="","",IFERROR(IF(K82="Annullato","Annullato",IF(K82="Sospeso","Sospeso",IF(K82="Da valutare","Da valutare",IF(O82="","Da completare",IF(O82&lt;=0,"Saldato",IF(P82="","Da completare",IF(P82&lt;Parametri!$B$3,"Scaduto",IF(P82&lt;=Parametri!$B$3+Parametri!$B$4,"In scadenza","Regolare")))))))),"Da completare"))</f>
        <v/>
      </c>
      <c r="S82" s="27">
        <f>IF(A82="","",IFERROR(IF(OR(B82="",C82="",D82="",E82="",F82="",G82="",H82="",I82="",J82="",K82=""),"Dati incompleti",IF(F82&gt;E82,"Acconto oltre totale",IF(J82&gt;G82,"Rate saldate oltre piano",IF(G82&gt;Parametri!$B$5,"Verificare limite rate",IF(H82&gt;Parametri!$B$6,"Verificare cadenza",IF(E82&gt;Parametri!$B$7,"Verificare importo","OK")))))),"Dati non validi"))</f>
        <v/>
      </c>
      <c r="T82" s="16" t="n"/>
    </row>
    <row r="83">
      <c r="A83" s="15" t="n"/>
      <c r="B83" s="16" t="n"/>
      <c r="C83" s="16" t="n"/>
      <c r="D83" s="16" t="n"/>
      <c r="E83" s="37" t="n"/>
      <c r="F83" s="37" t="n"/>
      <c r="G83" s="18" t="n"/>
      <c r="H83" s="18" t="n"/>
      <c r="I83" s="19" t="n"/>
      <c r="J83" s="18" t="n"/>
      <c r="K83" s="15" t="n"/>
      <c r="L83" s="38">
        <f>IF(A83="","",IFERROR(IF(OR(E83="",F83=""),"",MAX(0,E83-F83)),""))</f>
        <v/>
      </c>
      <c r="M83" s="38">
        <f>IF(A83="","",IFERROR(IF(OR(L83="",G83=""),"",ROUND(L83/G83,2)),""))</f>
        <v/>
      </c>
      <c r="N83" s="38">
        <f>IF(A83="","",IFERROR(IF(OR(E83="",F83="",G83="",J83="",M83=""),"",IF(J83&gt;=G83,E83,MIN(E83,F83+J83*M83))),""))</f>
        <v/>
      </c>
      <c r="O83" s="38">
        <f>IF(A83="","",IFERROR(IF(OR(E83="",N83=""),"",MAX(0,E83-N83)),""))</f>
        <v/>
      </c>
      <c r="P83" s="21">
        <f>IF(A83="","",IFERROR(IF(OR(I83="",H83="",J83="",G83="",O83="",K83="Annullato",K83="Sospeso",O83&lt;=0,J83&gt;=G83),"",EDATE(I83,J83*H83)),""))</f>
        <v/>
      </c>
      <c r="Q83" s="39">
        <f>IF(P83="","",IFERROR(P83-Parametri!$B$3,""))</f>
        <v/>
      </c>
      <c r="R83" s="5">
        <f>IF(A83="","",IFERROR(IF(K83="Annullato","Annullato",IF(K83="Sospeso","Sospeso",IF(K83="Da valutare","Da valutare",IF(O83="","Da completare",IF(O83&lt;=0,"Saldato",IF(P83="","Da completare",IF(P83&lt;Parametri!$B$3,"Scaduto",IF(P83&lt;=Parametri!$B$3+Parametri!$B$4,"In scadenza","Regolare")))))))),"Da completare"))</f>
        <v/>
      </c>
      <c r="S83" s="23">
        <f>IF(A83="","",IFERROR(IF(OR(B83="",C83="",D83="",E83="",F83="",G83="",H83="",I83="",J83="",K83=""),"Dati incompleti",IF(F83&gt;E83,"Acconto oltre totale",IF(J83&gt;G83,"Rate saldate oltre piano",IF(G83&gt;Parametri!$B$5,"Verificare limite rate",IF(H83&gt;Parametri!$B$6,"Verificare cadenza",IF(E83&gt;Parametri!$B$7,"Verificare importo","OK")))))),"Dati non validi"))</f>
        <v/>
      </c>
      <c r="T83" s="16" t="n"/>
    </row>
    <row r="84">
      <c r="A84" s="15" t="n"/>
      <c r="B84" s="16" t="n"/>
      <c r="C84" s="16" t="n"/>
      <c r="D84" s="16" t="n"/>
      <c r="E84" s="37" t="n"/>
      <c r="F84" s="37" t="n"/>
      <c r="G84" s="18" t="n"/>
      <c r="H84" s="18" t="n"/>
      <c r="I84" s="19" t="n"/>
      <c r="J84" s="18" t="n"/>
      <c r="K84" s="15" t="n"/>
      <c r="L84" s="40">
        <f>IF(A84="","",IFERROR(IF(OR(E84="",F84=""),"",MAX(0,E84-F84)),""))</f>
        <v/>
      </c>
      <c r="M84" s="40">
        <f>IF(A84="","",IFERROR(IF(OR(L84="",G84=""),"",ROUND(L84/G84,2)),""))</f>
        <v/>
      </c>
      <c r="N84" s="40">
        <f>IF(A84="","",IFERROR(IF(OR(E84="",F84="",G84="",J84="",M84=""),"",IF(J84&gt;=G84,E84,MIN(E84,F84+J84*M84))),""))</f>
        <v/>
      </c>
      <c r="O84" s="40">
        <f>IF(A84="","",IFERROR(IF(OR(E84="",N84=""),"",MAX(0,E84-N84)),""))</f>
        <v/>
      </c>
      <c r="P84" s="25">
        <f>IF(A84="","",IFERROR(IF(OR(I84="",H84="",J84="",G84="",O84="",K84="Annullato",K84="Sospeso",O84&lt;=0,J84&gt;=G84),"",EDATE(I84,J84*H84)),""))</f>
        <v/>
      </c>
      <c r="Q84" s="41">
        <f>IF(P84="","",IFERROR(P84-Parametri!$B$3,""))</f>
        <v/>
      </c>
      <c r="R84" s="9">
        <f>IF(A84="","",IFERROR(IF(K84="Annullato","Annullato",IF(K84="Sospeso","Sospeso",IF(K84="Da valutare","Da valutare",IF(O84="","Da completare",IF(O84&lt;=0,"Saldato",IF(P84="","Da completare",IF(P84&lt;Parametri!$B$3,"Scaduto",IF(P84&lt;=Parametri!$B$3+Parametri!$B$4,"In scadenza","Regolare")))))))),"Da completare"))</f>
        <v/>
      </c>
      <c r="S84" s="27">
        <f>IF(A84="","",IFERROR(IF(OR(B84="",C84="",D84="",E84="",F84="",G84="",H84="",I84="",J84="",K84=""),"Dati incompleti",IF(F84&gt;E84,"Acconto oltre totale",IF(J84&gt;G84,"Rate saldate oltre piano",IF(G84&gt;Parametri!$B$5,"Verificare limite rate",IF(H84&gt;Parametri!$B$6,"Verificare cadenza",IF(E84&gt;Parametri!$B$7,"Verificare importo","OK")))))),"Dati non validi"))</f>
        <v/>
      </c>
      <c r="T84" s="16" t="n"/>
    </row>
    <row r="85">
      <c r="A85" s="15" t="n"/>
      <c r="B85" s="16" t="n"/>
      <c r="C85" s="16" t="n"/>
      <c r="D85" s="16" t="n"/>
      <c r="E85" s="37" t="n"/>
      <c r="F85" s="37" t="n"/>
      <c r="G85" s="18" t="n"/>
      <c r="H85" s="18" t="n"/>
      <c r="I85" s="19" t="n"/>
      <c r="J85" s="18" t="n"/>
      <c r="K85" s="15" t="n"/>
      <c r="L85" s="38">
        <f>IF(A85="","",IFERROR(IF(OR(E85="",F85=""),"",MAX(0,E85-F85)),""))</f>
        <v/>
      </c>
      <c r="M85" s="38">
        <f>IF(A85="","",IFERROR(IF(OR(L85="",G85=""),"",ROUND(L85/G85,2)),""))</f>
        <v/>
      </c>
      <c r="N85" s="38">
        <f>IF(A85="","",IFERROR(IF(OR(E85="",F85="",G85="",J85="",M85=""),"",IF(J85&gt;=G85,E85,MIN(E85,F85+J85*M85))),""))</f>
        <v/>
      </c>
      <c r="O85" s="38">
        <f>IF(A85="","",IFERROR(IF(OR(E85="",N85=""),"",MAX(0,E85-N85)),""))</f>
        <v/>
      </c>
      <c r="P85" s="21">
        <f>IF(A85="","",IFERROR(IF(OR(I85="",H85="",J85="",G85="",O85="",K85="Annullato",K85="Sospeso",O85&lt;=0,J85&gt;=G85),"",EDATE(I85,J85*H85)),""))</f>
        <v/>
      </c>
      <c r="Q85" s="39">
        <f>IF(P85="","",IFERROR(P85-Parametri!$B$3,""))</f>
        <v/>
      </c>
      <c r="R85" s="5">
        <f>IF(A85="","",IFERROR(IF(K85="Annullato","Annullato",IF(K85="Sospeso","Sospeso",IF(K85="Da valutare","Da valutare",IF(O85="","Da completare",IF(O85&lt;=0,"Saldato",IF(P85="","Da completare",IF(P85&lt;Parametri!$B$3,"Scaduto",IF(P85&lt;=Parametri!$B$3+Parametri!$B$4,"In scadenza","Regolare")))))))),"Da completare"))</f>
        <v/>
      </c>
      <c r="S85" s="23">
        <f>IF(A85="","",IFERROR(IF(OR(B85="",C85="",D85="",E85="",F85="",G85="",H85="",I85="",J85="",K85=""),"Dati incompleti",IF(F85&gt;E85,"Acconto oltre totale",IF(J85&gt;G85,"Rate saldate oltre piano",IF(G85&gt;Parametri!$B$5,"Verificare limite rate",IF(H85&gt;Parametri!$B$6,"Verificare cadenza",IF(E85&gt;Parametri!$B$7,"Verificare importo","OK")))))),"Dati non validi"))</f>
        <v/>
      </c>
      <c r="T85" s="16" t="n"/>
    </row>
    <row r="86">
      <c r="A86" s="15" t="n"/>
      <c r="B86" s="16" t="n"/>
      <c r="C86" s="16" t="n"/>
      <c r="D86" s="16" t="n"/>
      <c r="E86" s="37" t="n"/>
      <c r="F86" s="37" t="n"/>
      <c r="G86" s="18" t="n"/>
      <c r="H86" s="18" t="n"/>
      <c r="I86" s="19" t="n"/>
      <c r="J86" s="18" t="n"/>
      <c r="K86" s="15" t="n"/>
      <c r="L86" s="40">
        <f>IF(A86="","",IFERROR(IF(OR(E86="",F86=""),"",MAX(0,E86-F86)),""))</f>
        <v/>
      </c>
      <c r="M86" s="40">
        <f>IF(A86="","",IFERROR(IF(OR(L86="",G86=""),"",ROUND(L86/G86,2)),""))</f>
        <v/>
      </c>
      <c r="N86" s="40">
        <f>IF(A86="","",IFERROR(IF(OR(E86="",F86="",G86="",J86="",M86=""),"",IF(J86&gt;=G86,E86,MIN(E86,F86+J86*M86))),""))</f>
        <v/>
      </c>
      <c r="O86" s="40">
        <f>IF(A86="","",IFERROR(IF(OR(E86="",N86=""),"",MAX(0,E86-N86)),""))</f>
        <v/>
      </c>
      <c r="P86" s="25">
        <f>IF(A86="","",IFERROR(IF(OR(I86="",H86="",J86="",G86="",O86="",K86="Annullato",K86="Sospeso",O86&lt;=0,J86&gt;=G86),"",EDATE(I86,J86*H86)),""))</f>
        <v/>
      </c>
      <c r="Q86" s="41">
        <f>IF(P86="","",IFERROR(P86-Parametri!$B$3,""))</f>
        <v/>
      </c>
      <c r="R86" s="9">
        <f>IF(A86="","",IFERROR(IF(K86="Annullato","Annullato",IF(K86="Sospeso","Sospeso",IF(K86="Da valutare","Da valutare",IF(O86="","Da completare",IF(O86&lt;=0,"Saldato",IF(P86="","Da completare",IF(P86&lt;Parametri!$B$3,"Scaduto",IF(P86&lt;=Parametri!$B$3+Parametri!$B$4,"In scadenza","Regolare")))))))),"Da completare"))</f>
        <v/>
      </c>
      <c r="S86" s="27">
        <f>IF(A86="","",IFERROR(IF(OR(B86="",C86="",D86="",E86="",F86="",G86="",H86="",I86="",J86="",K86=""),"Dati incompleti",IF(F86&gt;E86,"Acconto oltre totale",IF(J86&gt;G86,"Rate saldate oltre piano",IF(G86&gt;Parametri!$B$5,"Verificare limite rate",IF(H86&gt;Parametri!$B$6,"Verificare cadenza",IF(E86&gt;Parametri!$B$7,"Verificare importo","OK")))))),"Dati non validi"))</f>
        <v/>
      </c>
      <c r="T86" s="16" t="n"/>
    </row>
    <row r="87">
      <c r="A87" s="15" t="n"/>
      <c r="B87" s="16" t="n"/>
      <c r="C87" s="16" t="n"/>
      <c r="D87" s="16" t="n"/>
      <c r="E87" s="37" t="n"/>
      <c r="F87" s="37" t="n"/>
      <c r="G87" s="18" t="n"/>
      <c r="H87" s="18" t="n"/>
      <c r="I87" s="19" t="n"/>
      <c r="J87" s="18" t="n"/>
      <c r="K87" s="15" t="n"/>
      <c r="L87" s="38">
        <f>IF(A87="","",IFERROR(IF(OR(E87="",F87=""),"",MAX(0,E87-F87)),""))</f>
        <v/>
      </c>
      <c r="M87" s="38">
        <f>IF(A87="","",IFERROR(IF(OR(L87="",G87=""),"",ROUND(L87/G87,2)),""))</f>
        <v/>
      </c>
      <c r="N87" s="38">
        <f>IF(A87="","",IFERROR(IF(OR(E87="",F87="",G87="",J87="",M87=""),"",IF(J87&gt;=G87,E87,MIN(E87,F87+J87*M87))),""))</f>
        <v/>
      </c>
      <c r="O87" s="38">
        <f>IF(A87="","",IFERROR(IF(OR(E87="",N87=""),"",MAX(0,E87-N87)),""))</f>
        <v/>
      </c>
      <c r="P87" s="21">
        <f>IF(A87="","",IFERROR(IF(OR(I87="",H87="",J87="",G87="",O87="",K87="Annullato",K87="Sospeso",O87&lt;=0,J87&gt;=G87),"",EDATE(I87,J87*H87)),""))</f>
        <v/>
      </c>
      <c r="Q87" s="39">
        <f>IF(P87="","",IFERROR(P87-Parametri!$B$3,""))</f>
        <v/>
      </c>
      <c r="R87" s="5">
        <f>IF(A87="","",IFERROR(IF(K87="Annullato","Annullato",IF(K87="Sospeso","Sospeso",IF(K87="Da valutare","Da valutare",IF(O87="","Da completare",IF(O87&lt;=0,"Saldato",IF(P87="","Da completare",IF(P87&lt;Parametri!$B$3,"Scaduto",IF(P87&lt;=Parametri!$B$3+Parametri!$B$4,"In scadenza","Regolare")))))))),"Da completare"))</f>
        <v/>
      </c>
      <c r="S87" s="23">
        <f>IF(A87="","",IFERROR(IF(OR(B87="",C87="",D87="",E87="",F87="",G87="",H87="",I87="",J87="",K87=""),"Dati incompleti",IF(F87&gt;E87,"Acconto oltre totale",IF(J87&gt;G87,"Rate saldate oltre piano",IF(G87&gt;Parametri!$B$5,"Verificare limite rate",IF(H87&gt;Parametri!$B$6,"Verificare cadenza",IF(E87&gt;Parametri!$B$7,"Verificare importo","OK")))))),"Dati non validi"))</f>
        <v/>
      </c>
      <c r="T87" s="16" t="n"/>
    </row>
    <row r="88">
      <c r="A88" s="15" t="n"/>
      <c r="B88" s="16" t="n"/>
      <c r="C88" s="16" t="n"/>
      <c r="D88" s="16" t="n"/>
      <c r="E88" s="37" t="n"/>
      <c r="F88" s="37" t="n"/>
      <c r="G88" s="18" t="n"/>
      <c r="H88" s="18" t="n"/>
      <c r="I88" s="19" t="n"/>
      <c r="J88" s="18" t="n"/>
      <c r="K88" s="15" t="n"/>
      <c r="L88" s="40">
        <f>IF(A88="","",IFERROR(IF(OR(E88="",F88=""),"",MAX(0,E88-F88)),""))</f>
        <v/>
      </c>
      <c r="M88" s="40">
        <f>IF(A88="","",IFERROR(IF(OR(L88="",G88=""),"",ROUND(L88/G88,2)),""))</f>
        <v/>
      </c>
      <c r="N88" s="40">
        <f>IF(A88="","",IFERROR(IF(OR(E88="",F88="",G88="",J88="",M88=""),"",IF(J88&gt;=G88,E88,MIN(E88,F88+J88*M88))),""))</f>
        <v/>
      </c>
      <c r="O88" s="40">
        <f>IF(A88="","",IFERROR(IF(OR(E88="",N88=""),"",MAX(0,E88-N88)),""))</f>
        <v/>
      </c>
      <c r="P88" s="25">
        <f>IF(A88="","",IFERROR(IF(OR(I88="",H88="",J88="",G88="",O88="",K88="Annullato",K88="Sospeso",O88&lt;=0,J88&gt;=G88),"",EDATE(I88,J88*H88)),""))</f>
        <v/>
      </c>
      <c r="Q88" s="41">
        <f>IF(P88="","",IFERROR(P88-Parametri!$B$3,""))</f>
        <v/>
      </c>
      <c r="R88" s="9">
        <f>IF(A88="","",IFERROR(IF(K88="Annullato","Annullato",IF(K88="Sospeso","Sospeso",IF(K88="Da valutare","Da valutare",IF(O88="","Da completare",IF(O88&lt;=0,"Saldato",IF(P88="","Da completare",IF(P88&lt;Parametri!$B$3,"Scaduto",IF(P88&lt;=Parametri!$B$3+Parametri!$B$4,"In scadenza","Regolare")))))))),"Da completare"))</f>
        <v/>
      </c>
      <c r="S88" s="27">
        <f>IF(A88="","",IFERROR(IF(OR(B88="",C88="",D88="",E88="",F88="",G88="",H88="",I88="",J88="",K88=""),"Dati incompleti",IF(F88&gt;E88,"Acconto oltre totale",IF(J88&gt;G88,"Rate saldate oltre piano",IF(G88&gt;Parametri!$B$5,"Verificare limite rate",IF(H88&gt;Parametri!$B$6,"Verificare cadenza",IF(E88&gt;Parametri!$B$7,"Verificare importo","OK")))))),"Dati non validi"))</f>
        <v/>
      </c>
      <c r="T88" s="16" t="n"/>
    </row>
    <row r="89">
      <c r="A89" s="15" t="n"/>
      <c r="B89" s="16" t="n"/>
      <c r="C89" s="16" t="n"/>
      <c r="D89" s="16" t="n"/>
      <c r="E89" s="37" t="n"/>
      <c r="F89" s="37" t="n"/>
      <c r="G89" s="18" t="n"/>
      <c r="H89" s="18" t="n"/>
      <c r="I89" s="19" t="n"/>
      <c r="J89" s="18" t="n"/>
      <c r="K89" s="15" t="n"/>
      <c r="L89" s="38">
        <f>IF(A89="","",IFERROR(IF(OR(E89="",F89=""),"",MAX(0,E89-F89)),""))</f>
        <v/>
      </c>
      <c r="M89" s="38">
        <f>IF(A89="","",IFERROR(IF(OR(L89="",G89=""),"",ROUND(L89/G89,2)),""))</f>
        <v/>
      </c>
      <c r="N89" s="38">
        <f>IF(A89="","",IFERROR(IF(OR(E89="",F89="",G89="",J89="",M89=""),"",IF(J89&gt;=G89,E89,MIN(E89,F89+J89*M89))),""))</f>
        <v/>
      </c>
      <c r="O89" s="38">
        <f>IF(A89="","",IFERROR(IF(OR(E89="",N89=""),"",MAX(0,E89-N89)),""))</f>
        <v/>
      </c>
      <c r="P89" s="21">
        <f>IF(A89="","",IFERROR(IF(OR(I89="",H89="",J89="",G89="",O89="",K89="Annullato",K89="Sospeso",O89&lt;=0,J89&gt;=G89),"",EDATE(I89,J89*H89)),""))</f>
        <v/>
      </c>
      <c r="Q89" s="39">
        <f>IF(P89="","",IFERROR(P89-Parametri!$B$3,""))</f>
        <v/>
      </c>
      <c r="R89" s="5">
        <f>IF(A89="","",IFERROR(IF(K89="Annullato","Annullato",IF(K89="Sospeso","Sospeso",IF(K89="Da valutare","Da valutare",IF(O89="","Da completare",IF(O89&lt;=0,"Saldato",IF(P89="","Da completare",IF(P89&lt;Parametri!$B$3,"Scaduto",IF(P89&lt;=Parametri!$B$3+Parametri!$B$4,"In scadenza","Regolare")))))))),"Da completare"))</f>
        <v/>
      </c>
      <c r="S89" s="23">
        <f>IF(A89="","",IFERROR(IF(OR(B89="",C89="",D89="",E89="",F89="",G89="",H89="",I89="",J89="",K89=""),"Dati incompleti",IF(F89&gt;E89,"Acconto oltre totale",IF(J89&gt;G89,"Rate saldate oltre piano",IF(G89&gt;Parametri!$B$5,"Verificare limite rate",IF(H89&gt;Parametri!$B$6,"Verificare cadenza",IF(E89&gt;Parametri!$B$7,"Verificare importo","OK")))))),"Dati non validi"))</f>
        <v/>
      </c>
      <c r="T89" s="16" t="n"/>
    </row>
    <row r="90">
      <c r="A90" s="15" t="n"/>
      <c r="B90" s="16" t="n"/>
      <c r="C90" s="16" t="n"/>
      <c r="D90" s="16" t="n"/>
      <c r="E90" s="37" t="n"/>
      <c r="F90" s="37" t="n"/>
      <c r="G90" s="18" t="n"/>
      <c r="H90" s="18" t="n"/>
      <c r="I90" s="19" t="n"/>
      <c r="J90" s="18" t="n"/>
      <c r="K90" s="15" t="n"/>
      <c r="L90" s="40">
        <f>IF(A90="","",IFERROR(IF(OR(E90="",F90=""),"",MAX(0,E90-F90)),""))</f>
        <v/>
      </c>
      <c r="M90" s="40">
        <f>IF(A90="","",IFERROR(IF(OR(L90="",G90=""),"",ROUND(L90/G90,2)),""))</f>
        <v/>
      </c>
      <c r="N90" s="40">
        <f>IF(A90="","",IFERROR(IF(OR(E90="",F90="",G90="",J90="",M90=""),"",IF(J90&gt;=G90,E90,MIN(E90,F90+J90*M90))),""))</f>
        <v/>
      </c>
      <c r="O90" s="40">
        <f>IF(A90="","",IFERROR(IF(OR(E90="",N90=""),"",MAX(0,E90-N90)),""))</f>
        <v/>
      </c>
      <c r="P90" s="25">
        <f>IF(A90="","",IFERROR(IF(OR(I90="",H90="",J90="",G90="",O90="",K90="Annullato",K90="Sospeso",O90&lt;=0,J90&gt;=G90),"",EDATE(I90,J90*H90)),""))</f>
        <v/>
      </c>
      <c r="Q90" s="41">
        <f>IF(P90="","",IFERROR(P90-Parametri!$B$3,""))</f>
        <v/>
      </c>
      <c r="R90" s="9">
        <f>IF(A90="","",IFERROR(IF(K90="Annullato","Annullato",IF(K90="Sospeso","Sospeso",IF(K90="Da valutare","Da valutare",IF(O90="","Da completare",IF(O90&lt;=0,"Saldato",IF(P90="","Da completare",IF(P90&lt;Parametri!$B$3,"Scaduto",IF(P90&lt;=Parametri!$B$3+Parametri!$B$4,"In scadenza","Regolare")))))))),"Da completare"))</f>
        <v/>
      </c>
      <c r="S90" s="27">
        <f>IF(A90="","",IFERROR(IF(OR(B90="",C90="",D90="",E90="",F90="",G90="",H90="",I90="",J90="",K90=""),"Dati incompleti",IF(F90&gt;E90,"Acconto oltre totale",IF(J90&gt;G90,"Rate saldate oltre piano",IF(G90&gt;Parametri!$B$5,"Verificare limite rate",IF(H90&gt;Parametri!$B$6,"Verificare cadenza",IF(E90&gt;Parametri!$B$7,"Verificare importo","OK")))))),"Dati non validi"))</f>
        <v/>
      </c>
      <c r="T90" s="16" t="n"/>
    </row>
    <row r="91">
      <c r="A91" s="15" t="n"/>
      <c r="B91" s="16" t="n"/>
      <c r="C91" s="16" t="n"/>
      <c r="D91" s="16" t="n"/>
      <c r="E91" s="37" t="n"/>
      <c r="F91" s="37" t="n"/>
      <c r="G91" s="18" t="n"/>
      <c r="H91" s="18" t="n"/>
      <c r="I91" s="19" t="n"/>
      <c r="J91" s="18" t="n"/>
      <c r="K91" s="15" t="n"/>
      <c r="L91" s="38">
        <f>IF(A91="","",IFERROR(IF(OR(E91="",F91=""),"",MAX(0,E91-F91)),""))</f>
        <v/>
      </c>
      <c r="M91" s="38">
        <f>IF(A91="","",IFERROR(IF(OR(L91="",G91=""),"",ROUND(L91/G91,2)),""))</f>
        <v/>
      </c>
      <c r="N91" s="38">
        <f>IF(A91="","",IFERROR(IF(OR(E91="",F91="",G91="",J91="",M91=""),"",IF(J91&gt;=G91,E91,MIN(E91,F91+J91*M91))),""))</f>
        <v/>
      </c>
      <c r="O91" s="38">
        <f>IF(A91="","",IFERROR(IF(OR(E91="",N91=""),"",MAX(0,E91-N91)),""))</f>
        <v/>
      </c>
      <c r="P91" s="21">
        <f>IF(A91="","",IFERROR(IF(OR(I91="",H91="",J91="",G91="",O91="",K91="Annullato",K91="Sospeso",O91&lt;=0,J91&gt;=G91),"",EDATE(I91,J91*H91)),""))</f>
        <v/>
      </c>
      <c r="Q91" s="39">
        <f>IF(P91="","",IFERROR(P91-Parametri!$B$3,""))</f>
        <v/>
      </c>
      <c r="R91" s="5">
        <f>IF(A91="","",IFERROR(IF(K91="Annullato","Annullato",IF(K91="Sospeso","Sospeso",IF(K91="Da valutare","Da valutare",IF(O91="","Da completare",IF(O91&lt;=0,"Saldato",IF(P91="","Da completare",IF(P91&lt;Parametri!$B$3,"Scaduto",IF(P91&lt;=Parametri!$B$3+Parametri!$B$4,"In scadenza","Regolare")))))))),"Da completare"))</f>
        <v/>
      </c>
      <c r="S91" s="23">
        <f>IF(A91="","",IFERROR(IF(OR(B91="",C91="",D91="",E91="",F91="",G91="",H91="",I91="",J91="",K91=""),"Dati incompleti",IF(F91&gt;E91,"Acconto oltre totale",IF(J91&gt;G91,"Rate saldate oltre piano",IF(G91&gt;Parametri!$B$5,"Verificare limite rate",IF(H91&gt;Parametri!$B$6,"Verificare cadenza",IF(E91&gt;Parametri!$B$7,"Verificare importo","OK")))))),"Dati non validi"))</f>
        <v/>
      </c>
      <c r="T91" s="16" t="n"/>
    </row>
    <row r="92">
      <c r="A92" s="15" t="n"/>
      <c r="B92" s="16" t="n"/>
      <c r="C92" s="16" t="n"/>
      <c r="D92" s="16" t="n"/>
      <c r="E92" s="37" t="n"/>
      <c r="F92" s="37" t="n"/>
      <c r="G92" s="18" t="n"/>
      <c r="H92" s="18" t="n"/>
      <c r="I92" s="19" t="n"/>
      <c r="J92" s="18" t="n"/>
      <c r="K92" s="15" t="n"/>
      <c r="L92" s="40">
        <f>IF(A92="","",IFERROR(IF(OR(E92="",F92=""),"",MAX(0,E92-F92)),""))</f>
        <v/>
      </c>
      <c r="M92" s="40">
        <f>IF(A92="","",IFERROR(IF(OR(L92="",G92=""),"",ROUND(L92/G92,2)),""))</f>
        <v/>
      </c>
      <c r="N92" s="40">
        <f>IF(A92="","",IFERROR(IF(OR(E92="",F92="",G92="",J92="",M92=""),"",IF(J92&gt;=G92,E92,MIN(E92,F92+J92*M92))),""))</f>
        <v/>
      </c>
      <c r="O92" s="40">
        <f>IF(A92="","",IFERROR(IF(OR(E92="",N92=""),"",MAX(0,E92-N92)),""))</f>
        <v/>
      </c>
      <c r="P92" s="25">
        <f>IF(A92="","",IFERROR(IF(OR(I92="",H92="",J92="",G92="",O92="",K92="Annullato",K92="Sospeso",O92&lt;=0,J92&gt;=G92),"",EDATE(I92,J92*H92)),""))</f>
        <v/>
      </c>
      <c r="Q92" s="41">
        <f>IF(P92="","",IFERROR(P92-Parametri!$B$3,""))</f>
        <v/>
      </c>
      <c r="R92" s="9">
        <f>IF(A92="","",IFERROR(IF(K92="Annullato","Annullato",IF(K92="Sospeso","Sospeso",IF(K92="Da valutare","Da valutare",IF(O92="","Da completare",IF(O92&lt;=0,"Saldato",IF(P92="","Da completare",IF(P92&lt;Parametri!$B$3,"Scaduto",IF(P92&lt;=Parametri!$B$3+Parametri!$B$4,"In scadenza","Regolare")))))))),"Da completare"))</f>
        <v/>
      </c>
      <c r="S92" s="27">
        <f>IF(A92="","",IFERROR(IF(OR(B92="",C92="",D92="",E92="",F92="",G92="",H92="",I92="",J92="",K92=""),"Dati incompleti",IF(F92&gt;E92,"Acconto oltre totale",IF(J92&gt;G92,"Rate saldate oltre piano",IF(G92&gt;Parametri!$B$5,"Verificare limite rate",IF(H92&gt;Parametri!$B$6,"Verificare cadenza",IF(E92&gt;Parametri!$B$7,"Verificare importo","OK")))))),"Dati non validi"))</f>
        <v/>
      </c>
      <c r="T92" s="16" t="n"/>
    </row>
    <row r="93">
      <c r="A93" s="15" t="n"/>
      <c r="B93" s="16" t="n"/>
      <c r="C93" s="16" t="n"/>
      <c r="D93" s="16" t="n"/>
      <c r="E93" s="37" t="n"/>
      <c r="F93" s="37" t="n"/>
      <c r="G93" s="18" t="n"/>
      <c r="H93" s="18" t="n"/>
      <c r="I93" s="19" t="n"/>
      <c r="J93" s="18" t="n"/>
      <c r="K93" s="15" t="n"/>
      <c r="L93" s="38">
        <f>IF(A93="","",IFERROR(IF(OR(E93="",F93=""),"",MAX(0,E93-F93)),""))</f>
        <v/>
      </c>
      <c r="M93" s="38">
        <f>IF(A93="","",IFERROR(IF(OR(L93="",G93=""),"",ROUND(L93/G93,2)),""))</f>
        <v/>
      </c>
      <c r="N93" s="38">
        <f>IF(A93="","",IFERROR(IF(OR(E93="",F93="",G93="",J93="",M93=""),"",IF(J93&gt;=G93,E93,MIN(E93,F93+J93*M93))),""))</f>
        <v/>
      </c>
      <c r="O93" s="38">
        <f>IF(A93="","",IFERROR(IF(OR(E93="",N93=""),"",MAX(0,E93-N93)),""))</f>
        <v/>
      </c>
      <c r="P93" s="21">
        <f>IF(A93="","",IFERROR(IF(OR(I93="",H93="",J93="",G93="",O93="",K93="Annullato",K93="Sospeso",O93&lt;=0,J93&gt;=G93),"",EDATE(I93,J93*H93)),""))</f>
        <v/>
      </c>
      <c r="Q93" s="39">
        <f>IF(P93="","",IFERROR(P93-Parametri!$B$3,""))</f>
        <v/>
      </c>
      <c r="R93" s="5">
        <f>IF(A93="","",IFERROR(IF(K93="Annullato","Annullato",IF(K93="Sospeso","Sospeso",IF(K93="Da valutare","Da valutare",IF(O93="","Da completare",IF(O93&lt;=0,"Saldato",IF(P93="","Da completare",IF(P93&lt;Parametri!$B$3,"Scaduto",IF(P93&lt;=Parametri!$B$3+Parametri!$B$4,"In scadenza","Regolare")))))))),"Da completare"))</f>
        <v/>
      </c>
      <c r="S93" s="23">
        <f>IF(A93="","",IFERROR(IF(OR(B93="",C93="",D93="",E93="",F93="",G93="",H93="",I93="",J93="",K93=""),"Dati incompleti",IF(F93&gt;E93,"Acconto oltre totale",IF(J93&gt;G93,"Rate saldate oltre piano",IF(G93&gt;Parametri!$B$5,"Verificare limite rate",IF(H93&gt;Parametri!$B$6,"Verificare cadenza",IF(E93&gt;Parametri!$B$7,"Verificare importo","OK")))))),"Dati non validi"))</f>
        <v/>
      </c>
      <c r="T93" s="16" t="n"/>
    </row>
    <row r="94">
      <c r="A94" s="15" t="n"/>
      <c r="B94" s="16" t="n"/>
      <c r="C94" s="16" t="n"/>
      <c r="D94" s="16" t="n"/>
      <c r="E94" s="37" t="n"/>
      <c r="F94" s="37" t="n"/>
      <c r="G94" s="18" t="n"/>
      <c r="H94" s="18" t="n"/>
      <c r="I94" s="19" t="n"/>
      <c r="J94" s="18" t="n"/>
      <c r="K94" s="15" t="n"/>
      <c r="L94" s="40">
        <f>IF(A94="","",IFERROR(IF(OR(E94="",F94=""),"",MAX(0,E94-F94)),""))</f>
        <v/>
      </c>
      <c r="M94" s="40">
        <f>IF(A94="","",IFERROR(IF(OR(L94="",G94=""),"",ROUND(L94/G94,2)),""))</f>
        <v/>
      </c>
      <c r="N94" s="40">
        <f>IF(A94="","",IFERROR(IF(OR(E94="",F94="",G94="",J94="",M94=""),"",IF(J94&gt;=G94,E94,MIN(E94,F94+J94*M94))),""))</f>
        <v/>
      </c>
      <c r="O94" s="40">
        <f>IF(A94="","",IFERROR(IF(OR(E94="",N94=""),"",MAX(0,E94-N94)),""))</f>
        <v/>
      </c>
      <c r="P94" s="25">
        <f>IF(A94="","",IFERROR(IF(OR(I94="",H94="",J94="",G94="",O94="",K94="Annullato",K94="Sospeso",O94&lt;=0,J94&gt;=G94),"",EDATE(I94,J94*H94)),""))</f>
        <v/>
      </c>
      <c r="Q94" s="41">
        <f>IF(P94="","",IFERROR(P94-Parametri!$B$3,""))</f>
        <v/>
      </c>
      <c r="R94" s="9">
        <f>IF(A94="","",IFERROR(IF(K94="Annullato","Annullato",IF(K94="Sospeso","Sospeso",IF(K94="Da valutare","Da valutare",IF(O94="","Da completare",IF(O94&lt;=0,"Saldato",IF(P94="","Da completare",IF(P94&lt;Parametri!$B$3,"Scaduto",IF(P94&lt;=Parametri!$B$3+Parametri!$B$4,"In scadenza","Regolare")))))))),"Da completare"))</f>
        <v/>
      </c>
      <c r="S94" s="27">
        <f>IF(A94="","",IFERROR(IF(OR(B94="",C94="",D94="",E94="",F94="",G94="",H94="",I94="",J94="",K94=""),"Dati incompleti",IF(F94&gt;E94,"Acconto oltre totale",IF(J94&gt;G94,"Rate saldate oltre piano",IF(G94&gt;Parametri!$B$5,"Verificare limite rate",IF(H94&gt;Parametri!$B$6,"Verificare cadenza",IF(E94&gt;Parametri!$B$7,"Verificare importo","OK")))))),"Dati non validi"))</f>
        <v/>
      </c>
      <c r="T94" s="16" t="n"/>
    </row>
    <row r="95">
      <c r="A95" s="15" t="n"/>
      <c r="B95" s="16" t="n"/>
      <c r="C95" s="16" t="n"/>
      <c r="D95" s="16" t="n"/>
      <c r="E95" s="37" t="n"/>
      <c r="F95" s="37" t="n"/>
      <c r="G95" s="18" t="n"/>
      <c r="H95" s="18" t="n"/>
      <c r="I95" s="19" t="n"/>
      <c r="J95" s="18" t="n"/>
      <c r="K95" s="15" t="n"/>
      <c r="L95" s="38">
        <f>IF(A95="","",IFERROR(IF(OR(E95="",F95=""),"",MAX(0,E95-F95)),""))</f>
        <v/>
      </c>
      <c r="M95" s="38">
        <f>IF(A95="","",IFERROR(IF(OR(L95="",G95=""),"",ROUND(L95/G95,2)),""))</f>
        <v/>
      </c>
      <c r="N95" s="38">
        <f>IF(A95="","",IFERROR(IF(OR(E95="",F95="",G95="",J95="",M95=""),"",IF(J95&gt;=G95,E95,MIN(E95,F95+J95*M95))),""))</f>
        <v/>
      </c>
      <c r="O95" s="38">
        <f>IF(A95="","",IFERROR(IF(OR(E95="",N95=""),"",MAX(0,E95-N95)),""))</f>
        <v/>
      </c>
      <c r="P95" s="21">
        <f>IF(A95="","",IFERROR(IF(OR(I95="",H95="",J95="",G95="",O95="",K95="Annullato",K95="Sospeso",O95&lt;=0,J95&gt;=G95),"",EDATE(I95,J95*H95)),""))</f>
        <v/>
      </c>
      <c r="Q95" s="39">
        <f>IF(P95="","",IFERROR(P95-Parametri!$B$3,""))</f>
        <v/>
      </c>
      <c r="R95" s="5">
        <f>IF(A95="","",IFERROR(IF(K95="Annullato","Annullato",IF(K95="Sospeso","Sospeso",IF(K95="Da valutare","Da valutare",IF(O95="","Da completare",IF(O95&lt;=0,"Saldato",IF(P95="","Da completare",IF(P95&lt;Parametri!$B$3,"Scaduto",IF(P95&lt;=Parametri!$B$3+Parametri!$B$4,"In scadenza","Regolare")))))))),"Da completare"))</f>
        <v/>
      </c>
      <c r="S95" s="23">
        <f>IF(A95="","",IFERROR(IF(OR(B95="",C95="",D95="",E95="",F95="",G95="",H95="",I95="",J95="",K95=""),"Dati incompleti",IF(F95&gt;E95,"Acconto oltre totale",IF(J95&gt;G95,"Rate saldate oltre piano",IF(G95&gt;Parametri!$B$5,"Verificare limite rate",IF(H95&gt;Parametri!$B$6,"Verificare cadenza",IF(E95&gt;Parametri!$B$7,"Verificare importo","OK")))))),"Dati non validi"))</f>
        <v/>
      </c>
      <c r="T95" s="16" t="n"/>
    </row>
    <row r="96">
      <c r="A96" s="15" t="n"/>
      <c r="B96" s="16" t="n"/>
      <c r="C96" s="16" t="n"/>
      <c r="D96" s="16" t="n"/>
      <c r="E96" s="37" t="n"/>
      <c r="F96" s="37" t="n"/>
      <c r="G96" s="18" t="n"/>
      <c r="H96" s="18" t="n"/>
      <c r="I96" s="19" t="n"/>
      <c r="J96" s="18" t="n"/>
      <c r="K96" s="15" t="n"/>
      <c r="L96" s="40">
        <f>IF(A96="","",IFERROR(IF(OR(E96="",F96=""),"",MAX(0,E96-F96)),""))</f>
        <v/>
      </c>
      <c r="M96" s="40">
        <f>IF(A96="","",IFERROR(IF(OR(L96="",G96=""),"",ROUND(L96/G96,2)),""))</f>
        <v/>
      </c>
      <c r="N96" s="40">
        <f>IF(A96="","",IFERROR(IF(OR(E96="",F96="",G96="",J96="",M96=""),"",IF(J96&gt;=G96,E96,MIN(E96,F96+J96*M96))),""))</f>
        <v/>
      </c>
      <c r="O96" s="40">
        <f>IF(A96="","",IFERROR(IF(OR(E96="",N96=""),"",MAX(0,E96-N96)),""))</f>
        <v/>
      </c>
      <c r="P96" s="25">
        <f>IF(A96="","",IFERROR(IF(OR(I96="",H96="",J96="",G96="",O96="",K96="Annullato",K96="Sospeso",O96&lt;=0,J96&gt;=G96),"",EDATE(I96,J96*H96)),""))</f>
        <v/>
      </c>
      <c r="Q96" s="41">
        <f>IF(P96="","",IFERROR(P96-Parametri!$B$3,""))</f>
        <v/>
      </c>
      <c r="R96" s="9">
        <f>IF(A96="","",IFERROR(IF(K96="Annullato","Annullato",IF(K96="Sospeso","Sospeso",IF(K96="Da valutare","Da valutare",IF(O96="","Da completare",IF(O96&lt;=0,"Saldato",IF(P96="","Da completare",IF(P96&lt;Parametri!$B$3,"Scaduto",IF(P96&lt;=Parametri!$B$3+Parametri!$B$4,"In scadenza","Regolare")))))))),"Da completare"))</f>
        <v/>
      </c>
      <c r="S96" s="27">
        <f>IF(A96="","",IFERROR(IF(OR(B96="",C96="",D96="",E96="",F96="",G96="",H96="",I96="",J96="",K96=""),"Dati incompleti",IF(F96&gt;E96,"Acconto oltre totale",IF(J96&gt;G96,"Rate saldate oltre piano",IF(G96&gt;Parametri!$B$5,"Verificare limite rate",IF(H96&gt;Parametri!$B$6,"Verificare cadenza",IF(E96&gt;Parametri!$B$7,"Verificare importo","OK")))))),"Dati non validi"))</f>
        <v/>
      </c>
      <c r="T96" s="16" t="n"/>
    </row>
    <row r="97">
      <c r="A97" s="15" t="n"/>
      <c r="B97" s="16" t="n"/>
      <c r="C97" s="16" t="n"/>
      <c r="D97" s="16" t="n"/>
      <c r="E97" s="37" t="n"/>
      <c r="F97" s="37" t="n"/>
      <c r="G97" s="18" t="n"/>
      <c r="H97" s="18" t="n"/>
      <c r="I97" s="19" t="n"/>
      <c r="J97" s="18" t="n"/>
      <c r="K97" s="15" t="n"/>
      <c r="L97" s="38">
        <f>IF(A97="","",IFERROR(IF(OR(E97="",F97=""),"",MAX(0,E97-F97)),""))</f>
        <v/>
      </c>
      <c r="M97" s="38">
        <f>IF(A97="","",IFERROR(IF(OR(L97="",G97=""),"",ROUND(L97/G97,2)),""))</f>
        <v/>
      </c>
      <c r="N97" s="38">
        <f>IF(A97="","",IFERROR(IF(OR(E97="",F97="",G97="",J97="",M97=""),"",IF(J97&gt;=G97,E97,MIN(E97,F97+J97*M97))),""))</f>
        <v/>
      </c>
      <c r="O97" s="38">
        <f>IF(A97="","",IFERROR(IF(OR(E97="",N97=""),"",MAX(0,E97-N97)),""))</f>
        <v/>
      </c>
      <c r="P97" s="21">
        <f>IF(A97="","",IFERROR(IF(OR(I97="",H97="",J97="",G97="",O97="",K97="Annullato",K97="Sospeso",O97&lt;=0,J97&gt;=G97),"",EDATE(I97,J97*H97)),""))</f>
        <v/>
      </c>
      <c r="Q97" s="39">
        <f>IF(P97="","",IFERROR(P97-Parametri!$B$3,""))</f>
        <v/>
      </c>
      <c r="R97" s="5">
        <f>IF(A97="","",IFERROR(IF(K97="Annullato","Annullato",IF(K97="Sospeso","Sospeso",IF(K97="Da valutare","Da valutare",IF(O97="","Da completare",IF(O97&lt;=0,"Saldato",IF(P97="","Da completare",IF(P97&lt;Parametri!$B$3,"Scaduto",IF(P97&lt;=Parametri!$B$3+Parametri!$B$4,"In scadenza","Regolare")))))))),"Da completare"))</f>
        <v/>
      </c>
      <c r="S97" s="23">
        <f>IF(A97="","",IFERROR(IF(OR(B97="",C97="",D97="",E97="",F97="",G97="",H97="",I97="",J97="",K97=""),"Dati incompleti",IF(F97&gt;E97,"Acconto oltre totale",IF(J97&gt;G97,"Rate saldate oltre piano",IF(G97&gt;Parametri!$B$5,"Verificare limite rate",IF(H97&gt;Parametri!$B$6,"Verificare cadenza",IF(E97&gt;Parametri!$B$7,"Verificare importo","OK")))))),"Dati non validi"))</f>
        <v/>
      </c>
      <c r="T97" s="16" t="n"/>
    </row>
    <row r="98">
      <c r="A98" s="15" t="n"/>
      <c r="B98" s="16" t="n"/>
      <c r="C98" s="16" t="n"/>
      <c r="D98" s="16" t="n"/>
      <c r="E98" s="37" t="n"/>
      <c r="F98" s="37" t="n"/>
      <c r="G98" s="18" t="n"/>
      <c r="H98" s="18" t="n"/>
      <c r="I98" s="19" t="n"/>
      <c r="J98" s="18" t="n"/>
      <c r="K98" s="15" t="n"/>
      <c r="L98" s="40">
        <f>IF(A98="","",IFERROR(IF(OR(E98="",F98=""),"",MAX(0,E98-F98)),""))</f>
        <v/>
      </c>
      <c r="M98" s="40">
        <f>IF(A98="","",IFERROR(IF(OR(L98="",G98=""),"",ROUND(L98/G98,2)),""))</f>
        <v/>
      </c>
      <c r="N98" s="40">
        <f>IF(A98="","",IFERROR(IF(OR(E98="",F98="",G98="",J98="",M98=""),"",IF(J98&gt;=G98,E98,MIN(E98,F98+J98*M98))),""))</f>
        <v/>
      </c>
      <c r="O98" s="40">
        <f>IF(A98="","",IFERROR(IF(OR(E98="",N98=""),"",MAX(0,E98-N98)),""))</f>
        <v/>
      </c>
      <c r="P98" s="25">
        <f>IF(A98="","",IFERROR(IF(OR(I98="",H98="",J98="",G98="",O98="",K98="Annullato",K98="Sospeso",O98&lt;=0,J98&gt;=G98),"",EDATE(I98,J98*H98)),""))</f>
        <v/>
      </c>
      <c r="Q98" s="41">
        <f>IF(P98="","",IFERROR(P98-Parametri!$B$3,""))</f>
        <v/>
      </c>
      <c r="R98" s="9">
        <f>IF(A98="","",IFERROR(IF(K98="Annullato","Annullato",IF(K98="Sospeso","Sospeso",IF(K98="Da valutare","Da valutare",IF(O98="","Da completare",IF(O98&lt;=0,"Saldato",IF(P98="","Da completare",IF(P98&lt;Parametri!$B$3,"Scaduto",IF(P98&lt;=Parametri!$B$3+Parametri!$B$4,"In scadenza","Regolare")))))))),"Da completare"))</f>
        <v/>
      </c>
      <c r="S98" s="27">
        <f>IF(A98="","",IFERROR(IF(OR(B98="",C98="",D98="",E98="",F98="",G98="",H98="",I98="",J98="",K98=""),"Dati incompleti",IF(F98&gt;E98,"Acconto oltre totale",IF(J98&gt;G98,"Rate saldate oltre piano",IF(G98&gt;Parametri!$B$5,"Verificare limite rate",IF(H98&gt;Parametri!$B$6,"Verificare cadenza",IF(E98&gt;Parametri!$B$7,"Verificare importo","OK")))))),"Dati non validi"))</f>
        <v/>
      </c>
      <c r="T98" s="16" t="n"/>
    </row>
    <row r="99">
      <c r="A99" s="15" t="n"/>
      <c r="B99" s="16" t="n"/>
      <c r="C99" s="16" t="n"/>
      <c r="D99" s="16" t="n"/>
      <c r="E99" s="37" t="n"/>
      <c r="F99" s="37" t="n"/>
      <c r="G99" s="18" t="n"/>
      <c r="H99" s="18" t="n"/>
      <c r="I99" s="19" t="n"/>
      <c r="J99" s="18" t="n"/>
      <c r="K99" s="15" t="n"/>
      <c r="L99" s="38">
        <f>IF(A99="","",IFERROR(IF(OR(E99="",F99=""),"",MAX(0,E99-F99)),""))</f>
        <v/>
      </c>
      <c r="M99" s="38">
        <f>IF(A99="","",IFERROR(IF(OR(L99="",G99=""),"",ROUND(L99/G99,2)),""))</f>
        <v/>
      </c>
      <c r="N99" s="38">
        <f>IF(A99="","",IFERROR(IF(OR(E99="",F99="",G99="",J99="",M99=""),"",IF(J99&gt;=G99,E99,MIN(E99,F99+J99*M99))),""))</f>
        <v/>
      </c>
      <c r="O99" s="38">
        <f>IF(A99="","",IFERROR(IF(OR(E99="",N99=""),"",MAX(0,E99-N99)),""))</f>
        <v/>
      </c>
      <c r="P99" s="21">
        <f>IF(A99="","",IFERROR(IF(OR(I99="",H99="",J99="",G99="",O99="",K99="Annullato",K99="Sospeso",O99&lt;=0,J99&gt;=G99),"",EDATE(I99,J99*H99)),""))</f>
        <v/>
      </c>
      <c r="Q99" s="39">
        <f>IF(P99="","",IFERROR(P99-Parametri!$B$3,""))</f>
        <v/>
      </c>
      <c r="R99" s="5">
        <f>IF(A99="","",IFERROR(IF(K99="Annullato","Annullato",IF(K99="Sospeso","Sospeso",IF(K99="Da valutare","Da valutare",IF(O99="","Da completare",IF(O99&lt;=0,"Saldato",IF(P99="","Da completare",IF(P99&lt;Parametri!$B$3,"Scaduto",IF(P99&lt;=Parametri!$B$3+Parametri!$B$4,"In scadenza","Regolare")))))))),"Da completare"))</f>
        <v/>
      </c>
      <c r="S99" s="23">
        <f>IF(A99="","",IFERROR(IF(OR(B99="",C99="",D99="",E99="",F99="",G99="",H99="",I99="",J99="",K99=""),"Dati incompleti",IF(F99&gt;E99,"Acconto oltre totale",IF(J99&gt;G99,"Rate saldate oltre piano",IF(G99&gt;Parametri!$B$5,"Verificare limite rate",IF(H99&gt;Parametri!$B$6,"Verificare cadenza",IF(E99&gt;Parametri!$B$7,"Verificare importo","OK")))))),"Dati non validi"))</f>
        <v/>
      </c>
      <c r="T99" s="16" t="n"/>
    </row>
    <row r="100">
      <c r="A100" s="15" t="n"/>
      <c r="B100" s="16" t="n"/>
      <c r="C100" s="16" t="n"/>
      <c r="D100" s="16" t="n"/>
      <c r="E100" s="37" t="n"/>
      <c r="F100" s="37" t="n"/>
      <c r="G100" s="18" t="n"/>
      <c r="H100" s="18" t="n"/>
      <c r="I100" s="19" t="n"/>
      <c r="J100" s="18" t="n"/>
      <c r="K100" s="15" t="n"/>
      <c r="L100" s="40">
        <f>IF(A100="","",IFERROR(IF(OR(E100="",F100=""),"",MAX(0,E100-F100)),""))</f>
        <v/>
      </c>
      <c r="M100" s="40">
        <f>IF(A100="","",IFERROR(IF(OR(L100="",G100=""),"",ROUND(L100/G100,2)),""))</f>
        <v/>
      </c>
      <c r="N100" s="40">
        <f>IF(A100="","",IFERROR(IF(OR(E100="",F100="",G100="",J100="",M100=""),"",IF(J100&gt;=G100,E100,MIN(E100,F100+J100*M100))),""))</f>
        <v/>
      </c>
      <c r="O100" s="40">
        <f>IF(A100="","",IFERROR(IF(OR(E100="",N100=""),"",MAX(0,E100-N100)),""))</f>
        <v/>
      </c>
      <c r="P100" s="25">
        <f>IF(A100="","",IFERROR(IF(OR(I100="",H100="",J100="",G100="",O100="",K100="Annullato",K100="Sospeso",O100&lt;=0,J100&gt;=G100),"",EDATE(I100,J100*H100)),""))</f>
        <v/>
      </c>
      <c r="Q100" s="41">
        <f>IF(P100="","",IFERROR(P100-Parametri!$B$3,""))</f>
        <v/>
      </c>
      <c r="R100" s="9">
        <f>IF(A100="","",IFERROR(IF(K100="Annullato","Annullato",IF(K100="Sospeso","Sospeso",IF(K100="Da valutare","Da valutare",IF(O100="","Da completare",IF(O100&lt;=0,"Saldato",IF(P100="","Da completare",IF(P100&lt;Parametri!$B$3,"Scaduto",IF(P100&lt;=Parametri!$B$3+Parametri!$B$4,"In scadenza","Regolare")))))))),"Da completare"))</f>
        <v/>
      </c>
      <c r="S100" s="27">
        <f>IF(A100="","",IFERROR(IF(OR(B100="",C100="",D100="",E100="",F100="",G100="",H100="",I100="",J100="",K100=""),"Dati incompleti",IF(F100&gt;E100,"Acconto oltre totale",IF(J100&gt;G100,"Rate saldate oltre piano",IF(G100&gt;Parametri!$B$5,"Verificare limite rate",IF(H100&gt;Parametri!$B$6,"Verificare cadenza",IF(E100&gt;Parametri!$B$7,"Verificare importo","OK")))))),"Dati non validi"))</f>
        <v/>
      </c>
      <c r="T100" s="16" t="n"/>
    </row>
    <row r="101">
      <c r="A101" s="15" t="n"/>
      <c r="B101" s="16" t="n"/>
      <c r="C101" s="16" t="n"/>
      <c r="D101" s="16" t="n"/>
      <c r="E101" s="37" t="n"/>
      <c r="F101" s="37" t="n"/>
      <c r="G101" s="18" t="n"/>
      <c r="H101" s="18" t="n"/>
      <c r="I101" s="19" t="n"/>
      <c r="J101" s="18" t="n"/>
      <c r="K101" s="15" t="n"/>
      <c r="L101" s="38">
        <f>IF(A101="","",IFERROR(IF(OR(E101="",F101=""),"",MAX(0,E101-F101)),""))</f>
        <v/>
      </c>
      <c r="M101" s="38">
        <f>IF(A101="","",IFERROR(IF(OR(L101="",G101=""),"",ROUND(L101/G101,2)),""))</f>
        <v/>
      </c>
      <c r="N101" s="38">
        <f>IF(A101="","",IFERROR(IF(OR(E101="",F101="",G101="",J101="",M101=""),"",IF(J101&gt;=G101,E101,MIN(E101,F101+J101*M101))),""))</f>
        <v/>
      </c>
      <c r="O101" s="38">
        <f>IF(A101="","",IFERROR(IF(OR(E101="",N101=""),"",MAX(0,E101-N101)),""))</f>
        <v/>
      </c>
      <c r="P101" s="21">
        <f>IF(A101="","",IFERROR(IF(OR(I101="",H101="",J101="",G101="",O101="",K101="Annullato",K101="Sospeso",O101&lt;=0,J101&gt;=G101),"",EDATE(I101,J101*H101)),""))</f>
        <v/>
      </c>
      <c r="Q101" s="39">
        <f>IF(P101="","",IFERROR(P101-Parametri!$B$3,""))</f>
        <v/>
      </c>
      <c r="R101" s="5">
        <f>IF(A101="","",IFERROR(IF(K101="Annullato","Annullato",IF(K101="Sospeso","Sospeso",IF(K101="Da valutare","Da valutare",IF(O101="","Da completare",IF(O101&lt;=0,"Saldato",IF(P101="","Da completare",IF(P101&lt;Parametri!$B$3,"Scaduto",IF(P101&lt;=Parametri!$B$3+Parametri!$B$4,"In scadenza","Regolare")))))))),"Da completare"))</f>
        <v/>
      </c>
      <c r="S101" s="23">
        <f>IF(A101="","",IFERROR(IF(OR(B101="",C101="",D101="",E101="",F101="",G101="",H101="",I101="",J101="",K101=""),"Dati incompleti",IF(F101&gt;E101,"Acconto oltre totale",IF(J101&gt;G101,"Rate saldate oltre piano",IF(G101&gt;Parametri!$B$5,"Verificare limite rate",IF(H101&gt;Parametri!$B$6,"Verificare cadenza",IF(E101&gt;Parametri!$B$7,"Verificare importo","OK")))))),"Dati non validi"))</f>
        <v/>
      </c>
      <c r="T101" s="16" t="n"/>
    </row>
    <row r="102">
      <c r="A102" s="15" t="n"/>
      <c r="B102" s="16" t="n"/>
      <c r="C102" s="16" t="n"/>
      <c r="D102" s="16" t="n"/>
      <c r="E102" s="37" t="n"/>
      <c r="F102" s="37" t="n"/>
      <c r="G102" s="18" t="n"/>
      <c r="H102" s="18" t="n"/>
      <c r="I102" s="19" t="n"/>
      <c r="J102" s="18" t="n"/>
      <c r="K102" s="15" t="n"/>
      <c r="L102" s="40">
        <f>IF(A102="","",IFERROR(IF(OR(E102="",F102=""),"",MAX(0,E102-F102)),""))</f>
        <v/>
      </c>
      <c r="M102" s="40">
        <f>IF(A102="","",IFERROR(IF(OR(L102="",G102=""),"",ROUND(L102/G102,2)),""))</f>
        <v/>
      </c>
      <c r="N102" s="40">
        <f>IF(A102="","",IFERROR(IF(OR(E102="",F102="",G102="",J102="",M102=""),"",IF(J102&gt;=G102,E102,MIN(E102,F102+J102*M102))),""))</f>
        <v/>
      </c>
      <c r="O102" s="40">
        <f>IF(A102="","",IFERROR(IF(OR(E102="",N102=""),"",MAX(0,E102-N102)),""))</f>
        <v/>
      </c>
      <c r="P102" s="25">
        <f>IF(A102="","",IFERROR(IF(OR(I102="",H102="",J102="",G102="",O102="",K102="Annullato",K102="Sospeso",O102&lt;=0,J102&gt;=G102),"",EDATE(I102,J102*H102)),""))</f>
        <v/>
      </c>
      <c r="Q102" s="41">
        <f>IF(P102="","",IFERROR(P102-Parametri!$B$3,""))</f>
        <v/>
      </c>
      <c r="R102" s="9">
        <f>IF(A102="","",IFERROR(IF(K102="Annullato","Annullato",IF(K102="Sospeso","Sospeso",IF(K102="Da valutare","Da valutare",IF(O102="","Da completare",IF(O102&lt;=0,"Saldato",IF(P102="","Da completare",IF(P102&lt;Parametri!$B$3,"Scaduto",IF(P102&lt;=Parametri!$B$3+Parametri!$B$4,"In scadenza","Regolare")))))))),"Da completare"))</f>
        <v/>
      </c>
      <c r="S102" s="27">
        <f>IF(A102="","",IFERROR(IF(OR(B102="",C102="",D102="",E102="",F102="",G102="",H102="",I102="",J102="",K102=""),"Dati incompleti",IF(F102&gt;E102,"Acconto oltre totale",IF(J102&gt;G102,"Rate saldate oltre piano",IF(G102&gt;Parametri!$B$5,"Verificare limite rate",IF(H102&gt;Parametri!$B$6,"Verificare cadenza",IF(E102&gt;Parametri!$B$7,"Verificare importo","OK")))))),"Dati non validi"))</f>
        <v/>
      </c>
      <c r="T102" s="16" t="n"/>
    </row>
    <row r="103">
      <c r="A103" s="15" t="n"/>
      <c r="B103" s="16" t="n"/>
      <c r="C103" s="16" t="n"/>
      <c r="D103" s="16" t="n"/>
      <c r="E103" s="37" t="n"/>
      <c r="F103" s="37" t="n"/>
      <c r="G103" s="18" t="n"/>
      <c r="H103" s="18" t="n"/>
      <c r="I103" s="19" t="n"/>
      <c r="J103" s="18" t="n"/>
      <c r="K103" s="15" t="n"/>
      <c r="L103" s="38">
        <f>IF(A103="","",IFERROR(IF(OR(E103="",F103=""),"",MAX(0,E103-F103)),""))</f>
        <v/>
      </c>
      <c r="M103" s="38">
        <f>IF(A103="","",IFERROR(IF(OR(L103="",G103=""),"",ROUND(L103/G103,2)),""))</f>
        <v/>
      </c>
      <c r="N103" s="38">
        <f>IF(A103="","",IFERROR(IF(OR(E103="",F103="",G103="",J103="",M103=""),"",IF(J103&gt;=G103,E103,MIN(E103,F103+J103*M103))),""))</f>
        <v/>
      </c>
      <c r="O103" s="38">
        <f>IF(A103="","",IFERROR(IF(OR(E103="",N103=""),"",MAX(0,E103-N103)),""))</f>
        <v/>
      </c>
      <c r="P103" s="21">
        <f>IF(A103="","",IFERROR(IF(OR(I103="",H103="",J103="",G103="",O103="",K103="Annullato",K103="Sospeso",O103&lt;=0,J103&gt;=G103),"",EDATE(I103,J103*H103)),""))</f>
        <v/>
      </c>
      <c r="Q103" s="39">
        <f>IF(P103="","",IFERROR(P103-Parametri!$B$3,""))</f>
        <v/>
      </c>
      <c r="R103" s="5">
        <f>IF(A103="","",IFERROR(IF(K103="Annullato","Annullato",IF(K103="Sospeso","Sospeso",IF(K103="Da valutare","Da valutare",IF(O103="","Da completare",IF(O103&lt;=0,"Saldato",IF(P103="","Da completare",IF(P103&lt;Parametri!$B$3,"Scaduto",IF(P103&lt;=Parametri!$B$3+Parametri!$B$4,"In scadenza","Regolare")))))))),"Da completare"))</f>
        <v/>
      </c>
      <c r="S103" s="23">
        <f>IF(A103="","",IFERROR(IF(OR(B103="",C103="",D103="",E103="",F103="",G103="",H103="",I103="",J103="",K103=""),"Dati incompleti",IF(F103&gt;E103,"Acconto oltre totale",IF(J103&gt;G103,"Rate saldate oltre piano",IF(G103&gt;Parametri!$B$5,"Verificare limite rate",IF(H103&gt;Parametri!$B$6,"Verificare cadenza",IF(E103&gt;Parametri!$B$7,"Verificare importo","OK")))))),"Dati non validi"))</f>
        <v/>
      </c>
      <c r="T103" s="16" t="n"/>
    </row>
    <row r="104">
      <c r="A104" s="15" t="n"/>
      <c r="B104" s="16" t="n"/>
      <c r="C104" s="16" t="n"/>
      <c r="D104" s="16" t="n"/>
      <c r="E104" s="37" t="n"/>
      <c r="F104" s="37" t="n"/>
      <c r="G104" s="18" t="n"/>
      <c r="H104" s="18" t="n"/>
      <c r="I104" s="19" t="n"/>
      <c r="J104" s="18" t="n"/>
      <c r="K104" s="15" t="n"/>
      <c r="L104" s="40">
        <f>IF(A104="","",IFERROR(IF(OR(E104="",F104=""),"",MAX(0,E104-F104)),""))</f>
        <v/>
      </c>
      <c r="M104" s="40">
        <f>IF(A104="","",IFERROR(IF(OR(L104="",G104=""),"",ROUND(L104/G104,2)),""))</f>
        <v/>
      </c>
      <c r="N104" s="40">
        <f>IF(A104="","",IFERROR(IF(OR(E104="",F104="",G104="",J104="",M104=""),"",IF(J104&gt;=G104,E104,MIN(E104,F104+J104*M104))),""))</f>
        <v/>
      </c>
      <c r="O104" s="40">
        <f>IF(A104="","",IFERROR(IF(OR(E104="",N104=""),"",MAX(0,E104-N104)),""))</f>
        <v/>
      </c>
      <c r="P104" s="25">
        <f>IF(A104="","",IFERROR(IF(OR(I104="",H104="",J104="",G104="",O104="",K104="Annullato",K104="Sospeso",O104&lt;=0,J104&gt;=G104),"",EDATE(I104,J104*H104)),""))</f>
        <v/>
      </c>
      <c r="Q104" s="41">
        <f>IF(P104="","",IFERROR(P104-Parametri!$B$3,""))</f>
        <v/>
      </c>
      <c r="R104" s="9">
        <f>IF(A104="","",IFERROR(IF(K104="Annullato","Annullato",IF(K104="Sospeso","Sospeso",IF(K104="Da valutare","Da valutare",IF(O104="","Da completare",IF(O104&lt;=0,"Saldato",IF(P104="","Da completare",IF(P104&lt;Parametri!$B$3,"Scaduto",IF(P104&lt;=Parametri!$B$3+Parametri!$B$4,"In scadenza","Regolare")))))))),"Da completare"))</f>
        <v/>
      </c>
      <c r="S104" s="27">
        <f>IF(A104="","",IFERROR(IF(OR(B104="",C104="",D104="",E104="",F104="",G104="",H104="",I104="",J104="",K104=""),"Dati incompleti",IF(F104&gt;E104,"Acconto oltre totale",IF(J104&gt;G104,"Rate saldate oltre piano",IF(G104&gt;Parametri!$B$5,"Verificare limite rate",IF(H104&gt;Parametri!$B$6,"Verificare cadenza",IF(E104&gt;Parametri!$B$7,"Verificare importo","OK")))))),"Dati non validi"))</f>
        <v/>
      </c>
      <c r="T104" s="16" t="n"/>
    </row>
  </sheetData>
  <autoFilter ref="A4:T104"/>
  <mergeCells count="1">
    <mergeCell ref="A1:T1"/>
  </mergeCells>
  <conditionalFormatting sqref="R5:R104">
    <cfRule type="expression" priority="1" dxfId="0">
      <formula>$R5="Scaduto"</formula>
    </cfRule>
    <cfRule type="expression" priority="2" dxfId="1">
      <formula>$R5="In scadenza"</formula>
    </cfRule>
    <cfRule type="expression" priority="3" dxfId="2">
      <formula>$R5="Saldato"</formula>
    </cfRule>
  </conditionalFormatting>
  <conditionalFormatting sqref="S5:S104">
    <cfRule type="expression" priority="4" dxfId="0">
      <formula>AND($A5&lt;&gt;"",$S5&lt;&gt;"OK")</formula>
    </cfRule>
  </conditionalFormatting>
  <dataValidations count="8">
    <dataValidation sqref="A5:A104" showDropDown="0" showInputMessage="0" showErrorMessage="0" allowBlank="0" errorTitle="ID duplicato" error="L'ID spesa deve essere univoco." type="custom">
      <formula1>=OR(A5="",COUNTIF($A$5:$A$104,A5)=1)</formula1>
    </dataValidation>
    <dataValidation sqref="E5:E104" showDropDown="0" showInputMessage="0" showErrorMessage="0" allowBlank="0" errorTitle="Importo non valido" error="Inserire un importo maggiore di zero e non superiore a 1.000.000 €." type="decimal" operator="between">
      <formula1>0.01</formula1>
      <formula2>1000000</formula2>
    </dataValidation>
    <dataValidation sqref="F5:F104" showDropDown="0" showInputMessage="0" showErrorMessage="0" allowBlank="0" errorTitle="Acconto non valido" error="L'acconto deve essere numerico, non negativo e non superiore al totale." type="custom">
      <formula1>=OR(F5="",AND(ISNUMBER(F5),F5&gt;=0,OR(E5="",F5&lt;=E5)))</formula1>
    </dataValidation>
    <dataValidation sqref="G5:G104" showDropDown="0" showInputMessage="0" showErrorMessage="0" allowBlank="0" errorTitle="Numero rate non valido" error="Inserire un numero intero da 1 a 24." type="whole" operator="between">
      <formula1>1</formula1>
      <formula2>24</formula2>
    </dataValidation>
    <dataValidation sqref="H5:H104" showDropDown="0" showInputMessage="0" showErrorMessage="0" allowBlank="0" errorTitle="Cadenza non valida" error="Inserire una cadenza intera da 1 a 12 mesi." type="whole" operator="between">
      <formula1>1</formula1>
      <formula2>12</formula2>
    </dataValidation>
    <dataValidation sqref="I5:I104" showDropDown="0" showInputMessage="0" showErrorMessage="0" allowBlank="0" errorTitle="Data non valida" error="Inserire una data coerente con l'orizzonte di pianificazione." type="date" operator="between">
      <formula1>DATE(YEAR(TODAY())-1,1,1)</formula1>
      <formula2>DATE(YEAR(TODAY())+10,12,31)</formula2>
    </dataValidation>
    <dataValidation sqref="J5:J104" showDropDown="0" showInputMessage="0" showErrorMessage="0" allowBlank="0" errorTitle="Numero non valido" error="Inserire un intero non negativo e non superiore al numero di rate." type="custom">
      <formula1>=OR(J5="",AND(ISNUMBER(J5),J5=INT(J5),J5&gt;=0,OR(G5="",J5&lt;=G5)))</formula1>
    </dataValidation>
    <dataValidation sqref="K5:K104" showDropDown="0" showInputMessage="0" showErrorMessage="0" allowBlank="0" errorTitle="Stato non valido" error="Selezionare uno degli stati disponibili." type="list">
      <formula1>"Da valutare,Confermato,Sospeso,Annullato"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C56F62"/>
    <outlinePr summaryBelow="1" summaryRight="1"/>
    <pageSetUpPr/>
  </sheetPr>
  <dimension ref="A1:H24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34" customWidth="1" min="3" max="3"/>
    <col width="13" customWidth="1" min="4" max="4"/>
    <col width="16" customWidth="1" min="5" max="5"/>
    <col width="16" customWidth="1" min="6" max="6"/>
    <col width="18" customWidth="1" min="7" max="7"/>
    <col width="23" customWidth="1" min="8" max="8"/>
  </cols>
  <sheetData>
    <row r="1" ht="26" customHeight="1">
      <c r="A1" s="1" t="inlineStr">
        <is>
          <t>Calendario simulato delle rate</t>
        </is>
      </c>
      <c r="B1" s="33" t="n"/>
      <c r="C1" s="33" t="n"/>
      <c r="D1" s="33" t="n"/>
      <c r="E1" s="33" t="n"/>
      <c r="F1" s="33" t="n"/>
      <c r="G1" s="33" t="n"/>
      <c r="H1" s="34" t="n"/>
    </row>
    <row r="2" ht="25" customHeight="1">
      <c r="A2" s="14" t="inlineStr">
        <is>
          <t>Le righe sono calcolate dai piani del foglio Spese e richiedono un controllo umano.</t>
        </is>
      </c>
    </row>
    <row r="3"/>
    <row r="4" ht="34" customHeight="1">
      <c r="A4" s="2" t="inlineStr">
        <is>
          <t>ID spesa</t>
        </is>
      </c>
      <c r="B4" s="2" t="inlineStr">
        <is>
          <t>Attività</t>
        </is>
      </c>
      <c r="C4" s="2" t="inlineStr">
        <is>
          <t>Fornitore</t>
        </is>
      </c>
      <c r="D4" s="2" t="inlineStr">
        <is>
          <t>Numero rata</t>
        </is>
      </c>
      <c r="E4" s="2" t="inlineStr">
        <is>
          <t>Data scadenza</t>
        </is>
      </c>
      <c r="F4" s="2" t="inlineStr">
        <is>
          <t>Importo rata</t>
        </is>
      </c>
      <c r="G4" s="2" t="inlineStr">
        <is>
          <t>Stato simulato</t>
        </is>
      </c>
      <c r="H4" s="2" t="inlineStr">
        <is>
          <t>Responsabile</t>
        </is>
      </c>
    </row>
    <row r="5">
      <c r="A5" s="5">
        <f>IFERROR(IF(OR(Spese!$A$5="",1&gt;Spese!$G$5),"",Spese!$A$5),"")</f>
        <v/>
      </c>
      <c r="B5" s="23">
        <f>IF(A5="","",Spese!$B$5)</f>
        <v/>
      </c>
      <c r="C5" s="23">
        <f>IF(A5="","",Spese!$C$5)</f>
        <v/>
      </c>
      <c r="D5" s="6">
        <f>IF(A5="","",1)</f>
        <v/>
      </c>
      <c r="E5" s="21">
        <f>IF(A5="","",IFERROR(EDATE(Spese!$I$5,(D5-1)*Spese!$H$5),""))</f>
        <v/>
      </c>
      <c r="F5" s="38">
        <f>IF(A5="","",IFERROR(IF(D5=Spese!$G$5,Spese!$L$5-Spese!$M$5*(Spese!$G$5-1),Spese!$M$5),""))</f>
        <v/>
      </c>
      <c r="G5" s="5">
        <f>IF(A5="","",IFERROR(IF(Spese!$K$5="Annullato","Annullata",IF(Spese!$K$5="Sospeso","Sospesa",IF(Spese!$K$5="Da valutare","Da valutare",IF(E5="","Da completare",IF(D5&lt;=Spese!$J$5,"Saldata",IF(E5&lt;Parametri!$B$3,"Scaduta",IF(E5&lt;=Parametri!$B$3+Parametri!$B$4,"In scadenza","Programmata"))))))),"Da completare"))</f>
        <v/>
      </c>
      <c r="H5" s="23">
        <f>IF(A5="","",Spese!$D$5)</f>
        <v/>
      </c>
    </row>
    <row r="6">
      <c r="A6" s="9">
        <f>IFERROR(IF(OR(Spese!$A$5="",2&gt;Spese!$G$5),"",Spese!$A$5),"")</f>
        <v/>
      </c>
      <c r="B6" s="27">
        <f>IF(A6="","",Spese!$B$5)</f>
        <v/>
      </c>
      <c r="C6" s="27">
        <f>IF(A6="","",Spese!$C$5)</f>
        <v/>
      </c>
      <c r="D6" s="10">
        <f>IF(A6="","",2)</f>
        <v/>
      </c>
      <c r="E6" s="25">
        <f>IF(A6="","",IFERROR(EDATE(Spese!$I$5,(D6-1)*Spese!$H$5),""))</f>
        <v/>
      </c>
      <c r="F6" s="40">
        <f>IF(A6="","",IFERROR(IF(D6=Spese!$G$5,Spese!$L$5-Spese!$M$5*(Spese!$G$5-1),Spese!$M$5),""))</f>
        <v/>
      </c>
      <c r="G6" s="9">
        <f>IF(A6="","",IFERROR(IF(Spese!$K$5="Annullato","Annullata",IF(Spese!$K$5="Sospeso","Sospesa",IF(Spese!$K$5="Da valutare","Da valutare",IF(E6="","Da completare",IF(D6&lt;=Spese!$J$5,"Saldata",IF(E6&lt;Parametri!$B$3,"Scaduta",IF(E6&lt;=Parametri!$B$3+Parametri!$B$4,"In scadenza","Programmata"))))))),"Da completare"))</f>
        <v/>
      </c>
      <c r="H6" s="27">
        <f>IF(A6="","",Spese!$D$5)</f>
        <v/>
      </c>
    </row>
    <row r="7">
      <c r="A7" s="5">
        <f>IFERROR(IF(OR(Spese!$A$5="",3&gt;Spese!$G$5),"",Spese!$A$5),"")</f>
        <v/>
      </c>
      <c r="B7" s="23">
        <f>IF(A7="","",Spese!$B$5)</f>
        <v/>
      </c>
      <c r="C7" s="23">
        <f>IF(A7="","",Spese!$C$5)</f>
        <v/>
      </c>
      <c r="D7" s="6">
        <f>IF(A7="","",3)</f>
        <v/>
      </c>
      <c r="E7" s="21">
        <f>IF(A7="","",IFERROR(EDATE(Spese!$I$5,(D7-1)*Spese!$H$5),""))</f>
        <v/>
      </c>
      <c r="F7" s="38">
        <f>IF(A7="","",IFERROR(IF(D7=Spese!$G$5,Spese!$L$5-Spese!$M$5*(Spese!$G$5-1),Spese!$M$5),""))</f>
        <v/>
      </c>
      <c r="G7" s="5">
        <f>IF(A7="","",IFERROR(IF(Spese!$K$5="Annullato","Annullata",IF(Spese!$K$5="Sospeso","Sospesa",IF(Spese!$K$5="Da valutare","Da valutare",IF(E7="","Da completare",IF(D7&lt;=Spese!$J$5,"Saldata",IF(E7&lt;Parametri!$B$3,"Scaduta",IF(E7&lt;=Parametri!$B$3+Parametri!$B$4,"In scadenza","Programmata"))))))),"Da completare"))</f>
        <v/>
      </c>
      <c r="H7" s="23">
        <f>IF(A7="","",Spese!$D$5)</f>
        <v/>
      </c>
    </row>
    <row r="8">
      <c r="A8" s="9">
        <f>IFERROR(IF(OR(Spese!$A$5="",4&gt;Spese!$G$5),"",Spese!$A$5),"")</f>
        <v/>
      </c>
      <c r="B8" s="27">
        <f>IF(A8="","",Spese!$B$5)</f>
        <v/>
      </c>
      <c r="C8" s="27">
        <f>IF(A8="","",Spese!$C$5)</f>
        <v/>
      </c>
      <c r="D8" s="10">
        <f>IF(A8="","",4)</f>
        <v/>
      </c>
      <c r="E8" s="25">
        <f>IF(A8="","",IFERROR(EDATE(Spese!$I$5,(D8-1)*Spese!$H$5),""))</f>
        <v/>
      </c>
      <c r="F8" s="40">
        <f>IF(A8="","",IFERROR(IF(D8=Spese!$G$5,Spese!$L$5-Spese!$M$5*(Spese!$G$5-1),Spese!$M$5),""))</f>
        <v/>
      </c>
      <c r="G8" s="9">
        <f>IF(A8="","",IFERROR(IF(Spese!$K$5="Annullato","Annullata",IF(Spese!$K$5="Sospeso","Sospesa",IF(Spese!$K$5="Da valutare","Da valutare",IF(E8="","Da completare",IF(D8&lt;=Spese!$J$5,"Saldata",IF(E8&lt;Parametri!$B$3,"Scaduta",IF(E8&lt;=Parametri!$B$3+Parametri!$B$4,"In scadenza","Programmata"))))))),"Da completare"))</f>
        <v/>
      </c>
      <c r="H8" s="27">
        <f>IF(A8="","",Spese!$D$5)</f>
        <v/>
      </c>
    </row>
    <row r="9">
      <c r="A9" s="5">
        <f>IFERROR(IF(OR(Spese!$A$5="",5&gt;Spese!$G$5),"",Spese!$A$5),"")</f>
        <v/>
      </c>
      <c r="B9" s="23">
        <f>IF(A9="","",Spese!$B$5)</f>
        <v/>
      </c>
      <c r="C9" s="23">
        <f>IF(A9="","",Spese!$C$5)</f>
        <v/>
      </c>
      <c r="D9" s="6">
        <f>IF(A9="","",5)</f>
        <v/>
      </c>
      <c r="E9" s="21">
        <f>IF(A9="","",IFERROR(EDATE(Spese!$I$5,(D9-1)*Spese!$H$5),""))</f>
        <v/>
      </c>
      <c r="F9" s="38">
        <f>IF(A9="","",IFERROR(IF(D9=Spese!$G$5,Spese!$L$5-Spese!$M$5*(Spese!$G$5-1),Spese!$M$5),""))</f>
        <v/>
      </c>
      <c r="G9" s="5">
        <f>IF(A9="","",IFERROR(IF(Spese!$K$5="Annullato","Annullata",IF(Spese!$K$5="Sospeso","Sospesa",IF(Spese!$K$5="Da valutare","Da valutare",IF(E9="","Da completare",IF(D9&lt;=Spese!$J$5,"Saldata",IF(E9&lt;Parametri!$B$3,"Scaduta",IF(E9&lt;=Parametri!$B$3+Parametri!$B$4,"In scadenza","Programmata"))))))),"Da completare"))</f>
        <v/>
      </c>
      <c r="H9" s="23">
        <f>IF(A9="","",Spese!$D$5)</f>
        <v/>
      </c>
    </row>
    <row r="10">
      <c r="A10" s="9">
        <f>IFERROR(IF(OR(Spese!$A$5="",6&gt;Spese!$G$5),"",Spese!$A$5),"")</f>
        <v/>
      </c>
      <c r="B10" s="27">
        <f>IF(A10="","",Spese!$B$5)</f>
        <v/>
      </c>
      <c r="C10" s="27">
        <f>IF(A10="","",Spese!$C$5)</f>
        <v/>
      </c>
      <c r="D10" s="10">
        <f>IF(A10="","",6)</f>
        <v/>
      </c>
      <c r="E10" s="25">
        <f>IF(A10="","",IFERROR(EDATE(Spese!$I$5,(D10-1)*Spese!$H$5),""))</f>
        <v/>
      </c>
      <c r="F10" s="40">
        <f>IF(A10="","",IFERROR(IF(D10=Spese!$G$5,Spese!$L$5-Spese!$M$5*(Spese!$G$5-1),Spese!$M$5),""))</f>
        <v/>
      </c>
      <c r="G10" s="9">
        <f>IF(A10="","",IFERROR(IF(Spese!$K$5="Annullato","Annullata",IF(Spese!$K$5="Sospeso","Sospesa",IF(Spese!$K$5="Da valutare","Da valutare",IF(E10="","Da completare",IF(D10&lt;=Spese!$J$5,"Saldata",IF(E10&lt;Parametri!$B$3,"Scaduta",IF(E10&lt;=Parametri!$B$3+Parametri!$B$4,"In scadenza","Programmata"))))))),"Da completare"))</f>
        <v/>
      </c>
      <c r="H10" s="27">
        <f>IF(A10="","",Spese!$D$5)</f>
        <v/>
      </c>
    </row>
    <row r="11">
      <c r="A11" s="5">
        <f>IFERROR(IF(OR(Spese!$A$5="",7&gt;Spese!$G$5),"",Spese!$A$5),"")</f>
        <v/>
      </c>
      <c r="B11" s="23">
        <f>IF(A11="","",Spese!$B$5)</f>
        <v/>
      </c>
      <c r="C11" s="23">
        <f>IF(A11="","",Spese!$C$5)</f>
        <v/>
      </c>
      <c r="D11" s="6">
        <f>IF(A11="","",7)</f>
        <v/>
      </c>
      <c r="E11" s="21">
        <f>IF(A11="","",IFERROR(EDATE(Spese!$I$5,(D11-1)*Spese!$H$5),""))</f>
        <v/>
      </c>
      <c r="F11" s="38">
        <f>IF(A11="","",IFERROR(IF(D11=Spese!$G$5,Spese!$L$5-Spese!$M$5*(Spese!$G$5-1),Spese!$M$5),""))</f>
        <v/>
      </c>
      <c r="G11" s="5">
        <f>IF(A11="","",IFERROR(IF(Spese!$K$5="Annullato","Annullata",IF(Spese!$K$5="Sospeso","Sospesa",IF(Spese!$K$5="Da valutare","Da valutare",IF(E11="","Da completare",IF(D11&lt;=Spese!$J$5,"Saldata",IF(E11&lt;Parametri!$B$3,"Scaduta",IF(E11&lt;=Parametri!$B$3+Parametri!$B$4,"In scadenza","Programmata"))))))),"Da completare"))</f>
        <v/>
      </c>
      <c r="H11" s="23">
        <f>IF(A11="","",Spese!$D$5)</f>
        <v/>
      </c>
    </row>
    <row r="12">
      <c r="A12" s="9">
        <f>IFERROR(IF(OR(Spese!$A$5="",8&gt;Spese!$G$5),"",Spese!$A$5),"")</f>
        <v/>
      </c>
      <c r="B12" s="27">
        <f>IF(A12="","",Spese!$B$5)</f>
        <v/>
      </c>
      <c r="C12" s="27">
        <f>IF(A12="","",Spese!$C$5)</f>
        <v/>
      </c>
      <c r="D12" s="10">
        <f>IF(A12="","",8)</f>
        <v/>
      </c>
      <c r="E12" s="25">
        <f>IF(A12="","",IFERROR(EDATE(Spese!$I$5,(D12-1)*Spese!$H$5),""))</f>
        <v/>
      </c>
      <c r="F12" s="40">
        <f>IF(A12="","",IFERROR(IF(D12=Spese!$G$5,Spese!$L$5-Spese!$M$5*(Spese!$G$5-1),Spese!$M$5),""))</f>
        <v/>
      </c>
      <c r="G12" s="9">
        <f>IF(A12="","",IFERROR(IF(Spese!$K$5="Annullato","Annullata",IF(Spese!$K$5="Sospeso","Sospesa",IF(Spese!$K$5="Da valutare","Da valutare",IF(E12="","Da completare",IF(D12&lt;=Spese!$J$5,"Saldata",IF(E12&lt;Parametri!$B$3,"Scaduta",IF(E12&lt;=Parametri!$B$3+Parametri!$B$4,"In scadenza","Programmata"))))))),"Da completare"))</f>
        <v/>
      </c>
      <c r="H12" s="27">
        <f>IF(A12="","",Spese!$D$5)</f>
        <v/>
      </c>
    </row>
    <row r="13">
      <c r="A13" s="5">
        <f>IFERROR(IF(OR(Spese!$A$5="",9&gt;Spese!$G$5),"",Spese!$A$5),"")</f>
        <v/>
      </c>
      <c r="B13" s="23">
        <f>IF(A13="","",Spese!$B$5)</f>
        <v/>
      </c>
      <c r="C13" s="23">
        <f>IF(A13="","",Spese!$C$5)</f>
        <v/>
      </c>
      <c r="D13" s="6">
        <f>IF(A13="","",9)</f>
        <v/>
      </c>
      <c r="E13" s="21">
        <f>IF(A13="","",IFERROR(EDATE(Spese!$I$5,(D13-1)*Spese!$H$5),""))</f>
        <v/>
      </c>
      <c r="F13" s="38">
        <f>IF(A13="","",IFERROR(IF(D13=Spese!$G$5,Spese!$L$5-Spese!$M$5*(Spese!$G$5-1),Spese!$M$5),""))</f>
        <v/>
      </c>
      <c r="G13" s="5">
        <f>IF(A13="","",IFERROR(IF(Spese!$K$5="Annullato","Annullata",IF(Spese!$K$5="Sospeso","Sospesa",IF(Spese!$K$5="Da valutare","Da valutare",IF(E13="","Da completare",IF(D13&lt;=Spese!$J$5,"Saldata",IF(E13&lt;Parametri!$B$3,"Scaduta",IF(E13&lt;=Parametri!$B$3+Parametri!$B$4,"In scadenza","Programmata"))))))),"Da completare"))</f>
        <v/>
      </c>
      <c r="H13" s="23">
        <f>IF(A13="","",Spese!$D$5)</f>
        <v/>
      </c>
    </row>
    <row r="14">
      <c r="A14" s="9">
        <f>IFERROR(IF(OR(Spese!$A$5="",10&gt;Spese!$G$5),"",Spese!$A$5),"")</f>
        <v/>
      </c>
      <c r="B14" s="27">
        <f>IF(A14="","",Spese!$B$5)</f>
        <v/>
      </c>
      <c r="C14" s="27">
        <f>IF(A14="","",Spese!$C$5)</f>
        <v/>
      </c>
      <c r="D14" s="10">
        <f>IF(A14="","",10)</f>
        <v/>
      </c>
      <c r="E14" s="25">
        <f>IF(A14="","",IFERROR(EDATE(Spese!$I$5,(D14-1)*Spese!$H$5),""))</f>
        <v/>
      </c>
      <c r="F14" s="40">
        <f>IF(A14="","",IFERROR(IF(D14=Spese!$G$5,Spese!$L$5-Spese!$M$5*(Spese!$G$5-1),Spese!$M$5),""))</f>
        <v/>
      </c>
      <c r="G14" s="9">
        <f>IF(A14="","",IFERROR(IF(Spese!$K$5="Annullato","Annullata",IF(Spese!$K$5="Sospeso","Sospesa",IF(Spese!$K$5="Da valutare","Da valutare",IF(E14="","Da completare",IF(D14&lt;=Spese!$J$5,"Saldata",IF(E14&lt;Parametri!$B$3,"Scaduta",IF(E14&lt;=Parametri!$B$3+Parametri!$B$4,"In scadenza","Programmata"))))))),"Da completare"))</f>
        <v/>
      </c>
      <c r="H14" s="27">
        <f>IF(A14="","",Spese!$D$5)</f>
        <v/>
      </c>
    </row>
    <row r="15">
      <c r="A15" s="5">
        <f>IFERROR(IF(OR(Spese!$A$5="",11&gt;Spese!$G$5),"",Spese!$A$5),"")</f>
        <v/>
      </c>
      <c r="B15" s="23">
        <f>IF(A15="","",Spese!$B$5)</f>
        <v/>
      </c>
      <c r="C15" s="23">
        <f>IF(A15="","",Spese!$C$5)</f>
        <v/>
      </c>
      <c r="D15" s="6">
        <f>IF(A15="","",11)</f>
        <v/>
      </c>
      <c r="E15" s="21">
        <f>IF(A15="","",IFERROR(EDATE(Spese!$I$5,(D15-1)*Spese!$H$5),""))</f>
        <v/>
      </c>
      <c r="F15" s="38">
        <f>IF(A15="","",IFERROR(IF(D15=Spese!$G$5,Spese!$L$5-Spese!$M$5*(Spese!$G$5-1),Spese!$M$5),""))</f>
        <v/>
      </c>
      <c r="G15" s="5">
        <f>IF(A15="","",IFERROR(IF(Spese!$K$5="Annullato","Annullata",IF(Spese!$K$5="Sospeso","Sospesa",IF(Spese!$K$5="Da valutare","Da valutare",IF(E15="","Da completare",IF(D15&lt;=Spese!$J$5,"Saldata",IF(E15&lt;Parametri!$B$3,"Scaduta",IF(E15&lt;=Parametri!$B$3+Parametri!$B$4,"In scadenza","Programmata"))))))),"Da completare"))</f>
        <v/>
      </c>
      <c r="H15" s="23">
        <f>IF(A15="","",Spese!$D$5)</f>
        <v/>
      </c>
    </row>
    <row r="16">
      <c r="A16" s="9">
        <f>IFERROR(IF(OR(Spese!$A$5="",12&gt;Spese!$G$5),"",Spese!$A$5),"")</f>
        <v/>
      </c>
      <c r="B16" s="27">
        <f>IF(A16="","",Spese!$B$5)</f>
        <v/>
      </c>
      <c r="C16" s="27">
        <f>IF(A16="","",Spese!$C$5)</f>
        <v/>
      </c>
      <c r="D16" s="10">
        <f>IF(A16="","",12)</f>
        <v/>
      </c>
      <c r="E16" s="25">
        <f>IF(A16="","",IFERROR(EDATE(Spese!$I$5,(D16-1)*Spese!$H$5),""))</f>
        <v/>
      </c>
      <c r="F16" s="40">
        <f>IF(A16="","",IFERROR(IF(D16=Spese!$G$5,Spese!$L$5-Spese!$M$5*(Spese!$G$5-1),Spese!$M$5),""))</f>
        <v/>
      </c>
      <c r="G16" s="9">
        <f>IF(A16="","",IFERROR(IF(Spese!$K$5="Annullato","Annullata",IF(Spese!$K$5="Sospeso","Sospesa",IF(Spese!$K$5="Da valutare","Da valutare",IF(E16="","Da completare",IF(D16&lt;=Spese!$J$5,"Saldata",IF(E16&lt;Parametri!$B$3,"Scaduta",IF(E16&lt;=Parametri!$B$3+Parametri!$B$4,"In scadenza","Programmata"))))))),"Da completare"))</f>
        <v/>
      </c>
      <c r="H16" s="27">
        <f>IF(A16="","",Spese!$D$5)</f>
        <v/>
      </c>
    </row>
    <row r="17">
      <c r="A17" s="5">
        <f>IFERROR(IF(OR(Spese!$A$5="",13&gt;Spese!$G$5),"",Spese!$A$5),"")</f>
        <v/>
      </c>
      <c r="B17" s="23">
        <f>IF(A17="","",Spese!$B$5)</f>
        <v/>
      </c>
      <c r="C17" s="23">
        <f>IF(A17="","",Spese!$C$5)</f>
        <v/>
      </c>
      <c r="D17" s="6">
        <f>IF(A17="","",13)</f>
        <v/>
      </c>
      <c r="E17" s="21">
        <f>IF(A17="","",IFERROR(EDATE(Spese!$I$5,(D17-1)*Spese!$H$5),""))</f>
        <v/>
      </c>
      <c r="F17" s="38">
        <f>IF(A17="","",IFERROR(IF(D17=Spese!$G$5,Spese!$L$5-Spese!$M$5*(Spese!$G$5-1),Spese!$M$5),""))</f>
        <v/>
      </c>
      <c r="G17" s="5">
        <f>IF(A17="","",IFERROR(IF(Spese!$K$5="Annullato","Annullata",IF(Spese!$K$5="Sospeso","Sospesa",IF(Spese!$K$5="Da valutare","Da valutare",IF(E17="","Da completare",IF(D17&lt;=Spese!$J$5,"Saldata",IF(E17&lt;Parametri!$B$3,"Scaduta",IF(E17&lt;=Parametri!$B$3+Parametri!$B$4,"In scadenza","Programmata"))))))),"Da completare"))</f>
        <v/>
      </c>
      <c r="H17" s="23">
        <f>IF(A17="","",Spese!$D$5)</f>
        <v/>
      </c>
    </row>
    <row r="18">
      <c r="A18" s="9">
        <f>IFERROR(IF(OR(Spese!$A$5="",14&gt;Spese!$G$5),"",Spese!$A$5),"")</f>
        <v/>
      </c>
      <c r="B18" s="27">
        <f>IF(A18="","",Spese!$B$5)</f>
        <v/>
      </c>
      <c r="C18" s="27">
        <f>IF(A18="","",Spese!$C$5)</f>
        <v/>
      </c>
      <c r="D18" s="10">
        <f>IF(A18="","",14)</f>
        <v/>
      </c>
      <c r="E18" s="25">
        <f>IF(A18="","",IFERROR(EDATE(Spese!$I$5,(D18-1)*Spese!$H$5),""))</f>
        <v/>
      </c>
      <c r="F18" s="40">
        <f>IF(A18="","",IFERROR(IF(D18=Spese!$G$5,Spese!$L$5-Spese!$M$5*(Spese!$G$5-1),Spese!$M$5),""))</f>
        <v/>
      </c>
      <c r="G18" s="9">
        <f>IF(A18="","",IFERROR(IF(Spese!$K$5="Annullato","Annullata",IF(Spese!$K$5="Sospeso","Sospesa",IF(Spese!$K$5="Da valutare","Da valutare",IF(E18="","Da completare",IF(D18&lt;=Spese!$J$5,"Saldata",IF(E18&lt;Parametri!$B$3,"Scaduta",IF(E18&lt;=Parametri!$B$3+Parametri!$B$4,"In scadenza","Programmata"))))))),"Da completare"))</f>
        <v/>
      </c>
      <c r="H18" s="27">
        <f>IF(A18="","",Spese!$D$5)</f>
        <v/>
      </c>
    </row>
    <row r="19">
      <c r="A19" s="5">
        <f>IFERROR(IF(OR(Spese!$A$5="",15&gt;Spese!$G$5),"",Spese!$A$5),"")</f>
        <v/>
      </c>
      <c r="B19" s="23">
        <f>IF(A19="","",Spese!$B$5)</f>
        <v/>
      </c>
      <c r="C19" s="23">
        <f>IF(A19="","",Spese!$C$5)</f>
        <v/>
      </c>
      <c r="D19" s="6">
        <f>IF(A19="","",15)</f>
        <v/>
      </c>
      <c r="E19" s="21">
        <f>IF(A19="","",IFERROR(EDATE(Spese!$I$5,(D19-1)*Spese!$H$5),""))</f>
        <v/>
      </c>
      <c r="F19" s="38">
        <f>IF(A19="","",IFERROR(IF(D19=Spese!$G$5,Spese!$L$5-Spese!$M$5*(Spese!$G$5-1),Spese!$M$5),""))</f>
        <v/>
      </c>
      <c r="G19" s="5">
        <f>IF(A19="","",IFERROR(IF(Spese!$K$5="Annullato","Annullata",IF(Spese!$K$5="Sospeso","Sospesa",IF(Spese!$K$5="Da valutare","Da valutare",IF(E19="","Da completare",IF(D19&lt;=Spese!$J$5,"Saldata",IF(E19&lt;Parametri!$B$3,"Scaduta",IF(E19&lt;=Parametri!$B$3+Parametri!$B$4,"In scadenza","Programmata"))))))),"Da completare"))</f>
        <v/>
      </c>
      <c r="H19" s="23">
        <f>IF(A19="","",Spese!$D$5)</f>
        <v/>
      </c>
    </row>
    <row r="20">
      <c r="A20" s="9">
        <f>IFERROR(IF(OR(Spese!$A$5="",16&gt;Spese!$G$5),"",Spese!$A$5),"")</f>
        <v/>
      </c>
      <c r="B20" s="27">
        <f>IF(A20="","",Spese!$B$5)</f>
        <v/>
      </c>
      <c r="C20" s="27">
        <f>IF(A20="","",Spese!$C$5)</f>
        <v/>
      </c>
      <c r="D20" s="10">
        <f>IF(A20="","",16)</f>
        <v/>
      </c>
      <c r="E20" s="25">
        <f>IF(A20="","",IFERROR(EDATE(Spese!$I$5,(D20-1)*Spese!$H$5),""))</f>
        <v/>
      </c>
      <c r="F20" s="40">
        <f>IF(A20="","",IFERROR(IF(D20=Spese!$G$5,Spese!$L$5-Spese!$M$5*(Spese!$G$5-1),Spese!$M$5),""))</f>
        <v/>
      </c>
      <c r="G20" s="9">
        <f>IF(A20="","",IFERROR(IF(Spese!$K$5="Annullato","Annullata",IF(Spese!$K$5="Sospeso","Sospesa",IF(Spese!$K$5="Da valutare","Da valutare",IF(E20="","Da completare",IF(D20&lt;=Spese!$J$5,"Saldata",IF(E20&lt;Parametri!$B$3,"Scaduta",IF(E20&lt;=Parametri!$B$3+Parametri!$B$4,"In scadenza","Programmata"))))))),"Da completare"))</f>
        <v/>
      </c>
      <c r="H20" s="27">
        <f>IF(A20="","",Spese!$D$5)</f>
        <v/>
      </c>
    </row>
    <row r="21">
      <c r="A21" s="5">
        <f>IFERROR(IF(OR(Spese!$A$5="",17&gt;Spese!$G$5),"",Spese!$A$5),"")</f>
        <v/>
      </c>
      <c r="B21" s="23">
        <f>IF(A21="","",Spese!$B$5)</f>
        <v/>
      </c>
      <c r="C21" s="23">
        <f>IF(A21="","",Spese!$C$5)</f>
        <v/>
      </c>
      <c r="D21" s="6">
        <f>IF(A21="","",17)</f>
        <v/>
      </c>
      <c r="E21" s="21">
        <f>IF(A21="","",IFERROR(EDATE(Spese!$I$5,(D21-1)*Spese!$H$5),""))</f>
        <v/>
      </c>
      <c r="F21" s="38">
        <f>IF(A21="","",IFERROR(IF(D21=Spese!$G$5,Spese!$L$5-Spese!$M$5*(Spese!$G$5-1),Spese!$M$5),""))</f>
        <v/>
      </c>
      <c r="G21" s="5">
        <f>IF(A21="","",IFERROR(IF(Spese!$K$5="Annullato","Annullata",IF(Spese!$K$5="Sospeso","Sospesa",IF(Spese!$K$5="Da valutare","Da valutare",IF(E21="","Da completare",IF(D21&lt;=Spese!$J$5,"Saldata",IF(E21&lt;Parametri!$B$3,"Scaduta",IF(E21&lt;=Parametri!$B$3+Parametri!$B$4,"In scadenza","Programmata"))))))),"Da completare"))</f>
        <v/>
      </c>
      <c r="H21" s="23">
        <f>IF(A21="","",Spese!$D$5)</f>
        <v/>
      </c>
    </row>
    <row r="22">
      <c r="A22" s="9">
        <f>IFERROR(IF(OR(Spese!$A$5="",18&gt;Spese!$G$5),"",Spese!$A$5),"")</f>
        <v/>
      </c>
      <c r="B22" s="27">
        <f>IF(A22="","",Spese!$B$5)</f>
        <v/>
      </c>
      <c r="C22" s="27">
        <f>IF(A22="","",Spese!$C$5)</f>
        <v/>
      </c>
      <c r="D22" s="10">
        <f>IF(A22="","",18)</f>
        <v/>
      </c>
      <c r="E22" s="25">
        <f>IF(A22="","",IFERROR(EDATE(Spese!$I$5,(D22-1)*Spese!$H$5),""))</f>
        <v/>
      </c>
      <c r="F22" s="40">
        <f>IF(A22="","",IFERROR(IF(D22=Spese!$G$5,Spese!$L$5-Spese!$M$5*(Spese!$G$5-1),Spese!$M$5),""))</f>
        <v/>
      </c>
      <c r="G22" s="9">
        <f>IF(A22="","",IFERROR(IF(Spese!$K$5="Annullato","Annullata",IF(Spese!$K$5="Sospeso","Sospesa",IF(Spese!$K$5="Da valutare","Da valutare",IF(E22="","Da completare",IF(D22&lt;=Spese!$J$5,"Saldata",IF(E22&lt;Parametri!$B$3,"Scaduta",IF(E22&lt;=Parametri!$B$3+Parametri!$B$4,"In scadenza","Programmata"))))))),"Da completare"))</f>
        <v/>
      </c>
      <c r="H22" s="27">
        <f>IF(A22="","",Spese!$D$5)</f>
        <v/>
      </c>
    </row>
    <row r="23">
      <c r="A23" s="5">
        <f>IFERROR(IF(OR(Spese!$A$5="",19&gt;Spese!$G$5),"",Spese!$A$5),"")</f>
        <v/>
      </c>
      <c r="B23" s="23">
        <f>IF(A23="","",Spese!$B$5)</f>
        <v/>
      </c>
      <c r="C23" s="23">
        <f>IF(A23="","",Spese!$C$5)</f>
        <v/>
      </c>
      <c r="D23" s="6">
        <f>IF(A23="","",19)</f>
        <v/>
      </c>
      <c r="E23" s="21">
        <f>IF(A23="","",IFERROR(EDATE(Spese!$I$5,(D23-1)*Spese!$H$5),""))</f>
        <v/>
      </c>
      <c r="F23" s="38">
        <f>IF(A23="","",IFERROR(IF(D23=Spese!$G$5,Spese!$L$5-Spese!$M$5*(Spese!$G$5-1),Spese!$M$5),""))</f>
        <v/>
      </c>
      <c r="G23" s="5">
        <f>IF(A23="","",IFERROR(IF(Spese!$K$5="Annullato","Annullata",IF(Spese!$K$5="Sospeso","Sospesa",IF(Spese!$K$5="Da valutare","Da valutare",IF(E23="","Da completare",IF(D23&lt;=Spese!$J$5,"Saldata",IF(E23&lt;Parametri!$B$3,"Scaduta",IF(E23&lt;=Parametri!$B$3+Parametri!$B$4,"In scadenza","Programmata"))))))),"Da completare"))</f>
        <v/>
      </c>
      <c r="H23" s="23">
        <f>IF(A23="","",Spese!$D$5)</f>
        <v/>
      </c>
    </row>
    <row r="24">
      <c r="A24" s="9">
        <f>IFERROR(IF(OR(Spese!$A$5="",20&gt;Spese!$G$5),"",Spese!$A$5),"")</f>
        <v/>
      </c>
      <c r="B24" s="27">
        <f>IF(A24="","",Spese!$B$5)</f>
        <v/>
      </c>
      <c r="C24" s="27">
        <f>IF(A24="","",Spese!$C$5)</f>
        <v/>
      </c>
      <c r="D24" s="10">
        <f>IF(A24="","",20)</f>
        <v/>
      </c>
      <c r="E24" s="25">
        <f>IF(A24="","",IFERROR(EDATE(Spese!$I$5,(D24-1)*Spese!$H$5),""))</f>
        <v/>
      </c>
      <c r="F24" s="40">
        <f>IF(A24="","",IFERROR(IF(D24=Spese!$G$5,Spese!$L$5-Spese!$M$5*(Spese!$G$5-1),Spese!$M$5),""))</f>
        <v/>
      </c>
      <c r="G24" s="9">
        <f>IF(A24="","",IFERROR(IF(Spese!$K$5="Annullato","Annullata",IF(Spese!$K$5="Sospeso","Sospesa",IF(Spese!$K$5="Da valutare","Da valutare",IF(E24="","Da completare",IF(D24&lt;=Spese!$J$5,"Saldata",IF(E24&lt;Parametri!$B$3,"Scaduta",IF(E24&lt;=Parametri!$B$3+Parametri!$B$4,"In scadenza","Programmata"))))))),"Da completare"))</f>
        <v/>
      </c>
      <c r="H24" s="27">
        <f>IF(A24="","",Spese!$D$5)</f>
        <v/>
      </c>
    </row>
    <row r="25">
      <c r="A25" s="5">
        <f>IFERROR(IF(OR(Spese!$A$5="",21&gt;Spese!$G$5),"",Spese!$A$5),"")</f>
        <v/>
      </c>
      <c r="B25" s="23">
        <f>IF(A25="","",Spese!$B$5)</f>
        <v/>
      </c>
      <c r="C25" s="23">
        <f>IF(A25="","",Spese!$C$5)</f>
        <v/>
      </c>
      <c r="D25" s="6">
        <f>IF(A25="","",21)</f>
        <v/>
      </c>
      <c r="E25" s="21">
        <f>IF(A25="","",IFERROR(EDATE(Spese!$I$5,(D25-1)*Spese!$H$5),""))</f>
        <v/>
      </c>
      <c r="F25" s="38">
        <f>IF(A25="","",IFERROR(IF(D25=Spese!$G$5,Spese!$L$5-Spese!$M$5*(Spese!$G$5-1),Spese!$M$5),""))</f>
        <v/>
      </c>
      <c r="G25" s="5">
        <f>IF(A25="","",IFERROR(IF(Spese!$K$5="Annullato","Annullata",IF(Spese!$K$5="Sospeso","Sospesa",IF(Spese!$K$5="Da valutare","Da valutare",IF(E25="","Da completare",IF(D25&lt;=Spese!$J$5,"Saldata",IF(E25&lt;Parametri!$B$3,"Scaduta",IF(E25&lt;=Parametri!$B$3+Parametri!$B$4,"In scadenza","Programmata"))))))),"Da completare"))</f>
        <v/>
      </c>
      <c r="H25" s="23">
        <f>IF(A25="","",Spese!$D$5)</f>
        <v/>
      </c>
    </row>
    <row r="26">
      <c r="A26" s="9">
        <f>IFERROR(IF(OR(Spese!$A$5="",22&gt;Spese!$G$5),"",Spese!$A$5),"")</f>
        <v/>
      </c>
      <c r="B26" s="27">
        <f>IF(A26="","",Spese!$B$5)</f>
        <v/>
      </c>
      <c r="C26" s="27">
        <f>IF(A26="","",Spese!$C$5)</f>
        <v/>
      </c>
      <c r="D26" s="10">
        <f>IF(A26="","",22)</f>
        <v/>
      </c>
      <c r="E26" s="25">
        <f>IF(A26="","",IFERROR(EDATE(Spese!$I$5,(D26-1)*Spese!$H$5),""))</f>
        <v/>
      </c>
      <c r="F26" s="40">
        <f>IF(A26="","",IFERROR(IF(D26=Spese!$G$5,Spese!$L$5-Spese!$M$5*(Spese!$G$5-1),Spese!$M$5),""))</f>
        <v/>
      </c>
      <c r="G26" s="9">
        <f>IF(A26="","",IFERROR(IF(Spese!$K$5="Annullato","Annullata",IF(Spese!$K$5="Sospeso","Sospesa",IF(Spese!$K$5="Da valutare","Da valutare",IF(E26="","Da completare",IF(D26&lt;=Spese!$J$5,"Saldata",IF(E26&lt;Parametri!$B$3,"Scaduta",IF(E26&lt;=Parametri!$B$3+Parametri!$B$4,"In scadenza","Programmata"))))))),"Da completare"))</f>
        <v/>
      </c>
      <c r="H26" s="27">
        <f>IF(A26="","",Spese!$D$5)</f>
        <v/>
      </c>
    </row>
    <row r="27">
      <c r="A27" s="5">
        <f>IFERROR(IF(OR(Spese!$A$5="",23&gt;Spese!$G$5),"",Spese!$A$5),"")</f>
        <v/>
      </c>
      <c r="B27" s="23">
        <f>IF(A27="","",Spese!$B$5)</f>
        <v/>
      </c>
      <c r="C27" s="23">
        <f>IF(A27="","",Spese!$C$5)</f>
        <v/>
      </c>
      <c r="D27" s="6">
        <f>IF(A27="","",23)</f>
        <v/>
      </c>
      <c r="E27" s="21">
        <f>IF(A27="","",IFERROR(EDATE(Spese!$I$5,(D27-1)*Spese!$H$5),""))</f>
        <v/>
      </c>
      <c r="F27" s="38">
        <f>IF(A27="","",IFERROR(IF(D27=Spese!$G$5,Spese!$L$5-Spese!$M$5*(Spese!$G$5-1),Spese!$M$5),""))</f>
        <v/>
      </c>
      <c r="G27" s="5">
        <f>IF(A27="","",IFERROR(IF(Spese!$K$5="Annullato","Annullata",IF(Spese!$K$5="Sospeso","Sospesa",IF(Spese!$K$5="Da valutare","Da valutare",IF(E27="","Da completare",IF(D27&lt;=Spese!$J$5,"Saldata",IF(E27&lt;Parametri!$B$3,"Scaduta",IF(E27&lt;=Parametri!$B$3+Parametri!$B$4,"In scadenza","Programmata"))))))),"Da completare"))</f>
        <v/>
      </c>
      <c r="H27" s="23">
        <f>IF(A27="","",Spese!$D$5)</f>
        <v/>
      </c>
    </row>
    <row r="28">
      <c r="A28" s="9">
        <f>IFERROR(IF(OR(Spese!$A$5="",24&gt;Spese!$G$5),"",Spese!$A$5),"")</f>
        <v/>
      </c>
      <c r="B28" s="27">
        <f>IF(A28="","",Spese!$B$5)</f>
        <v/>
      </c>
      <c r="C28" s="27">
        <f>IF(A28="","",Spese!$C$5)</f>
        <v/>
      </c>
      <c r="D28" s="10">
        <f>IF(A28="","",24)</f>
        <v/>
      </c>
      <c r="E28" s="25">
        <f>IF(A28="","",IFERROR(EDATE(Spese!$I$5,(D28-1)*Spese!$H$5),""))</f>
        <v/>
      </c>
      <c r="F28" s="40">
        <f>IF(A28="","",IFERROR(IF(D28=Spese!$G$5,Spese!$L$5-Spese!$M$5*(Spese!$G$5-1),Spese!$M$5),""))</f>
        <v/>
      </c>
      <c r="G28" s="9">
        <f>IF(A28="","",IFERROR(IF(Spese!$K$5="Annullato","Annullata",IF(Spese!$K$5="Sospeso","Sospesa",IF(Spese!$K$5="Da valutare","Da valutare",IF(E28="","Da completare",IF(D28&lt;=Spese!$J$5,"Saldata",IF(E28&lt;Parametri!$B$3,"Scaduta",IF(E28&lt;=Parametri!$B$3+Parametri!$B$4,"In scadenza","Programmata"))))))),"Da completare"))</f>
        <v/>
      </c>
      <c r="H28" s="27">
        <f>IF(A28="","",Spese!$D$5)</f>
        <v/>
      </c>
    </row>
    <row r="29">
      <c r="A29" s="5">
        <f>IFERROR(IF(OR(Spese!$A$6="",1&gt;Spese!$G$6),"",Spese!$A$6),"")</f>
        <v/>
      </c>
      <c r="B29" s="23">
        <f>IF(A29="","",Spese!$B$6)</f>
        <v/>
      </c>
      <c r="C29" s="23">
        <f>IF(A29="","",Spese!$C$6)</f>
        <v/>
      </c>
      <c r="D29" s="6">
        <f>IF(A29="","",1)</f>
        <v/>
      </c>
      <c r="E29" s="21">
        <f>IF(A29="","",IFERROR(EDATE(Spese!$I$6,(D29-1)*Spese!$H$6),""))</f>
        <v/>
      </c>
      <c r="F29" s="38">
        <f>IF(A29="","",IFERROR(IF(D29=Spese!$G$6,Spese!$L$6-Spese!$M$6*(Spese!$G$6-1),Spese!$M$6),""))</f>
        <v/>
      </c>
      <c r="G29" s="5">
        <f>IF(A29="","",IFERROR(IF(Spese!$K$6="Annullato","Annullata",IF(Spese!$K$6="Sospeso","Sospesa",IF(Spese!$K$6="Da valutare","Da valutare",IF(E29="","Da completare",IF(D29&lt;=Spese!$J$6,"Saldata",IF(E29&lt;Parametri!$B$3,"Scaduta",IF(E29&lt;=Parametri!$B$3+Parametri!$B$4,"In scadenza","Programmata"))))))),"Da completare"))</f>
        <v/>
      </c>
      <c r="H29" s="23">
        <f>IF(A29="","",Spese!$D$6)</f>
        <v/>
      </c>
    </row>
    <row r="30">
      <c r="A30" s="9">
        <f>IFERROR(IF(OR(Spese!$A$6="",2&gt;Spese!$G$6),"",Spese!$A$6),"")</f>
        <v/>
      </c>
      <c r="B30" s="27">
        <f>IF(A30="","",Spese!$B$6)</f>
        <v/>
      </c>
      <c r="C30" s="27">
        <f>IF(A30="","",Spese!$C$6)</f>
        <v/>
      </c>
      <c r="D30" s="10">
        <f>IF(A30="","",2)</f>
        <v/>
      </c>
      <c r="E30" s="25">
        <f>IF(A30="","",IFERROR(EDATE(Spese!$I$6,(D30-1)*Spese!$H$6),""))</f>
        <v/>
      </c>
      <c r="F30" s="40">
        <f>IF(A30="","",IFERROR(IF(D30=Spese!$G$6,Spese!$L$6-Spese!$M$6*(Spese!$G$6-1),Spese!$M$6),""))</f>
        <v/>
      </c>
      <c r="G30" s="9">
        <f>IF(A30="","",IFERROR(IF(Spese!$K$6="Annullato","Annullata",IF(Spese!$K$6="Sospeso","Sospesa",IF(Spese!$K$6="Da valutare","Da valutare",IF(E30="","Da completare",IF(D30&lt;=Spese!$J$6,"Saldata",IF(E30&lt;Parametri!$B$3,"Scaduta",IF(E30&lt;=Parametri!$B$3+Parametri!$B$4,"In scadenza","Programmata"))))))),"Da completare"))</f>
        <v/>
      </c>
      <c r="H30" s="27">
        <f>IF(A30="","",Spese!$D$6)</f>
        <v/>
      </c>
    </row>
    <row r="31">
      <c r="A31" s="5">
        <f>IFERROR(IF(OR(Spese!$A$6="",3&gt;Spese!$G$6),"",Spese!$A$6),"")</f>
        <v/>
      </c>
      <c r="B31" s="23">
        <f>IF(A31="","",Spese!$B$6)</f>
        <v/>
      </c>
      <c r="C31" s="23">
        <f>IF(A31="","",Spese!$C$6)</f>
        <v/>
      </c>
      <c r="D31" s="6">
        <f>IF(A31="","",3)</f>
        <v/>
      </c>
      <c r="E31" s="21">
        <f>IF(A31="","",IFERROR(EDATE(Spese!$I$6,(D31-1)*Spese!$H$6),""))</f>
        <v/>
      </c>
      <c r="F31" s="38">
        <f>IF(A31="","",IFERROR(IF(D31=Spese!$G$6,Spese!$L$6-Spese!$M$6*(Spese!$G$6-1),Spese!$M$6),""))</f>
        <v/>
      </c>
      <c r="G31" s="5">
        <f>IF(A31="","",IFERROR(IF(Spese!$K$6="Annullato","Annullata",IF(Spese!$K$6="Sospeso","Sospesa",IF(Spese!$K$6="Da valutare","Da valutare",IF(E31="","Da completare",IF(D31&lt;=Spese!$J$6,"Saldata",IF(E31&lt;Parametri!$B$3,"Scaduta",IF(E31&lt;=Parametri!$B$3+Parametri!$B$4,"In scadenza","Programmata"))))))),"Da completare"))</f>
        <v/>
      </c>
      <c r="H31" s="23">
        <f>IF(A31="","",Spese!$D$6)</f>
        <v/>
      </c>
    </row>
    <row r="32">
      <c r="A32" s="9">
        <f>IFERROR(IF(OR(Spese!$A$6="",4&gt;Spese!$G$6),"",Spese!$A$6),"")</f>
        <v/>
      </c>
      <c r="B32" s="27">
        <f>IF(A32="","",Spese!$B$6)</f>
        <v/>
      </c>
      <c r="C32" s="27">
        <f>IF(A32="","",Spese!$C$6)</f>
        <v/>
      </c>
      <c r="D32" s="10">
        <f>IF(A32="","",4)</f>
        <v/>
      </c>
      <c r="E32" s="25">
        <f>IF(A32="","",IFERROR(EDATE(Spese!$I$6,(D32-1)*Spese!$H$6),""))</f>
        <v/>
      </c>
      <c r="F32" s="40">
        <f>IF(A32="","",IFERROR(IF(D32=Spese!$G$6,Spese!$L$6-Spese!$M$6*(Spese!$G$6-1),Spese!$M$6),""))</f>
        <v/>
      </c>
      <c r="G32" s="9">
        <f>IF(A32="","",IFERROR(IF(Spese!$K$6="Annullato","Annullata",IF(Spese!$K$6="Sospeso","Sospesa",IF(Spese!$K$6="Da valutare","Da valutare",IF(E32="","Da completare",IF(D32&lt;=Spese!$J$6,"Saldata",IF(E32&lt;Parametri!$B$3,"Scaduta",IF(E32&lt;=Parametri!$B$3+Parametri!$B$4,"In scadenza","Programmata"))))))),"Da completare"))</f>
        <v/>
      </c>
      <c r="H32" s="27">
        <f>IF(A32="","",Spese!$D$6)</f>
        <v/>
      </c>
    </row>
    <row r="33">
      <c r="A33" s="5">
        <f>IFERROR(IF(OR(Spese!$A$6="",5&gt;Spese!$G$6),"",Spese!$A$6),"")</f>
        <v/>
      </c>
      <c r="B33" s="23">
        <f>IF(A33="","",Spese!$B$6)</f>
        <v/>
      </c>
      <c r="C33" s="23">
        <f>IF(A33="","",Spese!$C$6)</f>
        <v/>
      </c>
      <c r="D33" s="6">
        <f>IF(A33="","",5)</f>
        <v/>
      </c>
      <c r="E33" s="21">
        <f>IF(A33="","",IFERROR(EDATE(Spese!$I$6,(D33-1)*Spese!$H$6),""))</f>
        <v/>
      </c>
      <c r="F33" s="38">
        <f>IF(A33="","",IFERROR(IF(D33=Spese!$G$6,Spese!$L$6-Spese!$M$6*(Spese!$G$6-1),Spese!$M$6),""))</f>
        <v/>
      </c>
      <c r="G33" s="5">
        <f>IF(A33="","",IFERROR(IF(Spese!$K$6="Annullato","Annullata",IF(Spese!$K$6="Sospeso","Sospesa",IF(Spese!$K$6="Da valutare","Da valutare",IF(E33="","Da completare",IF(D33&lt;=Spese!$J$6,"Saldata",IF(E33&lt;Parametri!$B$3,"Scaduta",IF(E33&lt;=Parametri!$B$3+Parametri!$B$4,"In scadenza","Programmata"))))))),"Da completare"))</f>
        <v/>
      </c>
      <c r="H33" s="23">
        <f>IF(A33="","",Spese!$D$6)</f>
        <v/>
      </c>
    </row>
    <row r="34">
      <c r="A34" s="9">
        <f>IFERROR(IF(OR(Spese!$A$6="",6&gt;Spese!$G$6),"",Spese!$A$6),"")</f>
        <v/>
      </c>
      <c r="B34" s="27">
        <f>IF(A34="","",Spese!$B$6)</f>
        <v/>
      </c>
      <c r="C34" s="27">
        <f>IF(A34="","",Spese!$C$6)</f>
        <v/>
      </c>
      <c r="D34" s="10">
        <f>IF(A34="","",6)</f>
        <v/>
      </c>
      <c r="E34" s="25">
        <f>IF(A34="","",IFERROR(EDATE(Spese!$I$6,(D34-1)*Spese!$H$6),""))</f>
        <v/>
      </c>
      <c r="F34" s="40">
        <f>IF(A34="","",IFERROR(IF(D34=Spese!$G$6,Spese!$L$6-Spese!$M$6*(Spese!$G$6-1),Spese!$M$6),""))</f>
        <v/>
      </c>
      <c r="G34" s="9">
        <f>IF(A34="","",IFERROR(IF(Spese!$K$6="Annullato","Annullata",IF(Spese!$K$6="Sospeso","Sospesa",IF(Spese!$K$6="Da valutare","Da valutare",IF(E34="","Da completare",IF(D34&lt;=Spese!$J$6,"Saldata",IF(E34&lt;Parametri!$B$3,"Scaduta",IF(E34&lt;=Parametri!$B$3+Parametri!$B$4,"In scadenza","Programmata"))))))),"Da completare"))</f>
        <v/>
      </c>
      <c r="H34" s="27">
        <f>IF(A34="","",Spese!$D$6)</f>
        <v/>
      </c>
    </row>
    <row r="35">
      <c r="A35" s="5">
        <f>IFERROR(IF(OR(Spese!$A$6="",7&gt;Spese!$G$6),"",Spese!$A$6),"")</f>
        <v/>
      </c>
      <c r="B35" s="23">
        <f>IF(A35="","",Spese!$B$6)</f>
        <v/>
      </c>
      <c r="C35" s="23">
        <f>IF(A35="","",Spese!$C$6)</f>
        <v/>
      </c>
      <c r="D35" s="6">
        <f>IF(A35="","",7)</f>
        <v/>
      </c>
      <c r="E35" s="21">
        <f>IF(A35="","",IFERROR(EDATE(Spese!$I$6,(D35-1)*Spese!$H$6),""))</f>
        <v/>
      </c>
      <c r="F35" s="38">
        <f>IF(A35="","",IFERROR(IF(D35=Spese!$G$6,Spese!$L$6-Spese!$M$6*(Spese!$G$6-1),Spese!$M$6),""))</f>
        <v/>
      </c>
      <c r="G35" s="5">
        <f>IF(A35="","",IFERROR(IF(Spese!$K$6="Annullato","Annullata",IF(Spese!$K$6="Sospeso","Sospesa",IF(Spese!$K$6="Da valutare","Da valutare",IF(E35="","Da completare",IF(D35&lt;=Spese!$J$6,"Saldata",IF(E35&lt;Parametri!$B$3,"Scaduta",IF(E35&lt;=Parametri!$B$3+Parametri!$B$4,"In scadenza","Programmata"))))))),"Da completare"))</f>
        <v/>
      </c>
      <c r="H35" s="23">
        <f>IF(A35="","",Spese!$D$6)</f>
        <v/>
      </c>
    </row>
    <row r="36">
      <c r="A36" s="9">
        <f>IFERROR(IF(OR(Spese!$A$6="",8&gt;Spese!$G$6),"",Spese!$A$6),"")</f>
        <v/>
      </c>
      <c r="B36" s="27">
        <f>IF(A36="","",Spese!$B$6)</f>
        <v/>
      </c>
      <c r="C36" s="27">
        <f>IF(A36="","",Spese!$C$6)</f>
        <v/>
      </c>
      <c r="D36" s="10">
        <f>IF(A36="","",8)</f>
        <v/>
      </c>
      <c r="E36" s="25">
        <f>IF(A36="","",IFERROR(EDATE(Spese!$I$6,(D36-1)*Spese!$H$6),""))</f>
        <v/>
      </c>
      <c r="F36" s="40">
        <f>IF(A36="","",IFERROR(IF(D36=Spese!$G$6,Spese!$L$6-Spese!$M$6*(Spese!$G$6-1),Spese!$M$6),""))</f>
        <v/>
      </c>
      <c r="G36" s="9">
        <f>IF(A36="","",IFERROR(IF(Spese!$K$6="Annullato","Annullata",IF(Spese!$K$6="Sospeso","Sospesa",IF(Spese!$K$6="Da valutare","Da valutare",IF(E36="","Da completare",IF(D36&lt;=Spese!$J$6,"Saldata",IF(E36&lt;Parametri!$B$3,"Scaduta",IF(E36&lt;=Parametri!$B$3+Parametri!$B$4,"In scadenza","Programmata"))))))),"Da completare"))</f>
        <v/>
      </c>
      <c r="H36" s="27">
        <f>IF(A36="","",Spese!$D$6)</f>
        <v/>
      </c>
    </row>
    <row r="37">
      <c r="A37" s="5">
        <f>IFERROR(IF(OR(Spese!$A$6="",9&gt;Spese!$G$6),"",Spese!$A$6),"")</f>
        <v/>
      </c>
      <c r="B37" s="23">
        <f>IF(A37="","",Spese!$B$6)</f>
        <v/>
      </c>
      <c r="C37" s="23">
        <f>IF(A37="","",Spese!$C$6)</f>
        <v/>
      </c>
      <c r="D37" s="6">
        <f>IF(A37="","",9)</f>
        <v/>
      </c>
      <c r="E37" s="21">
        <f>IF(A37="","",IFERROR(EDATE(Spese!$I$6,(D37-1)*Spese!$H$6),""))</f>
        <v/>
      </c>
      <c r="F37" s="38">
        <f>IF(A37="","",IFERROR(IF(D37=Spese!$G$6,Spese!$L$6-Spese!$M$6*(Spese!$G$6-1),Spese!$M$6),""))</f>
        <v/>
      </c>
      <c r="G37" s="5">
        <f>IF(A37="","",IFERROR(IF(Spese!$K$6="Annullato","Annullata",IF(Spese!$K$6="Sospeso","Sospesa",IF(Spese!$K$6="Da valutare","Da valutare",IF(E37="","Da completare",IF(D37&lt;=Spese!$J$6,"Saldata",IF(E37&lt;Parametri!$B$3,"Scaduta",IF(E37&lt;=Parametri!$B$3+Parametri!$B$4,"In scadenza","Programmata"))))))),"Da completare"))</f>
        <v/>
      </c>
      <c r="H37" s="23">
        <f>IF(A37="","",Spese!$D$6)</f>
        <v/>
      </c>
    </row>
    <row r="38">
      <c r="A38" s="9">
        <f>IFERROR(IF(OR(Spese!$A$6="",10&gt;Spese!$G$6),"",Spese!$A$6),"")</f>
        <v/>
      </c>
      <c r="B38" s="27">
        <f>IF(A38="","",Spese!$B$6)</f>
        <v/>
      </c>
      <c r="C38" s="27">
        <f>IF(A38="","",Spese!$C$6)</f>
        <v/>
      </c>
      <c r="D38" s="10">
        <f>IF(A38="","",10)</f>
        <v/>
      </c>
      <c r="E38" s="25">
        <f>IF(A38="","",IFERROR(EDATE(Spese!$I$6,(D38-1)*Spese!$H$6),""))</f>
        <v/>
      </c>
      <c r="F38" s="40">
        <f>IF(A38="","",IFERROR(IF(D38=Spese!$G$6,Spese!$L$6-Spese!$M$6*(Spese!$G$6-1),Spese!$M$6),""))</f>
        <v/>
      </c>
      <c r="G38" s="9">
        <f>IF(A38="","",IFERROR(IF(Spese!$K$6="Annullato","Annullata",IF(Spese!$K$6="Sospeso","Sospesa",IF(Spese!$K$6="Da valutare","Da valutare",IF(E38="","Da completare",IF(D38&lt;=Spese!$J$6,"Saldata",IF(E38&lt;Parametri!$B$3,"Scaduta",IF(E38&lt;=Parametri!$B$3+Parametri!$B$4,"In scadenza","Programmata"))))))),"Da completare"))</f>
        <v/>
      </c>
      <c r="H38" s="27">
        <f>IF(A38="","",Spese!$D$6)</f>
        <v/>
      </c>
    </row>
    <row r="39">
      <c r="A39" s="5">
        <f>IFERROR(IF(OR(Spese!$A$6="",11&gt;Spese!$G$6),"",Spese!$A$6),"")</f>
        <v/>
      </c>
      <c r="B39" s="23">
        <f>IF(A39="","",Spese!$B$6)</f>
        <v/>
      </c>
      <c r="C39" s="23">
        <f>IF(A39="","",Spese!$C$6)</f>
        <v/>
      </c>
      <c r="D39" s="6">
        <f>IF(A39="","",11)</f>
        <v/>
      </c>
      <c r="E39" s="21">
        <f>IF(A39="","",IFERROR(EDATE(Spese!$I$6,(D39-1)*Spese!$H$6),""))</f>
        <v/>
      </c>
      <c r="F39" s="38">
        <f>IF(A39="","",IFERROR(IF(D39=Spese!$G$6,Spese!$L$6-Spese!$M$6*(Spese!$G$6-1),Spese!$M$6),""))</f>
        <v/>
      </c>
      <c r="G39" s="5">
        <f>IF(A39="","",IFERROR(IF(Spese!$K$6="Annullato","Annullata",IF(Spese!$K$6="Sospeso","Sospesa",IF(Spese!$K$6="Da valutare","Da valutare",IF(E39="","Da completare",IF(D39&lt;=Spese!$J$6,"Saldata",IF(E39&lt;Parametri!$B$3,"Scaduta",IF(E39&lt;=Parametri!$B$3+Parametri!$B$4,"In scadenza","Programmata"))))))),"Da completare"))</f>
        <v/>
      </c>
      <c r="H39" s="23">
        <f>IF(A39="","",Spese!$D$6)</f>
        <v/>
      </c>
    </row>
    <row r="40">
      <c r="A40" s="9">
        <f>IFERROR(IF(OR(Spese!$A$6="",12&gt;Spese!$G$6),"",Spese!$A$6),"")</f>
        <v/>
      </c>
      <c r="B40" s="27">
        <f>IF(A40="","",Spese!$B$6)</f>
        <v/>
      </c>
      <c r="C40" s="27">
        <f>IF(A40="","",Spese!$C$6)</f>
        <v/>
      </c>
      <c r="D40" s="10">
        <f>IF(A40="","",12)</f>
        <v/>
      </c>
      <c r="E40" s="25">
        <f>IF(A40="","",IFERROR(EDATE(Spese!$I$6,(D40-1)*Spese!$H$6),""))</f>
        <v/>
      </c>
      <c r="F40" s="40">
        <f>IF(A40="","",IFERROR(IF(D40=Spese!$G$6,Spese!$L$6-Spese!$M$6*(Spese!$G$6-1),Spese!$M$6),""))</f>
        <v/>
      </c>
      <c r="G40" s="9">
        <f>IF(A40="","",IFERROR(IF(Spese!$K$6="Annullato","Annullata",IF(Spese!$K$6="Sospeso","Sospesa",IF(Spese!$K$6="Da valutare","Da valutare",IF(E40="","Da completare",IF(D40&lt;=Spese!$J$6,"Saldata",IF(E40&lt;Parametri!$B$3,"Scaduta",IF(E40&lt;=Parametri!$B$3+Parametri!$B$4,"In scadenza","Programmata"))))))),"Da completare"))</f>
        <v/>
      </c>
      <c r="H40" s="27">
        <f>IF(A40="","",Spese!$D$6)</f>
        <v/>
      </c>
    </row>
    <row r="41">
      <c r="A41" s="5">
        <f>IFERROR(IF(OR(Spese!$A$6="",13&gt;Spese!$G$6),"",Spese!$A$6),"")</f>
        <v/>
      </c>
      <c r="B41" s="23">
        <f>IF(A41="","",Spese!$B$6)</f>
        <v/>
      </c>
      <c r="C41" s="23">
        <f>IF(A41="","",Spese!$C$6)</f>
        <v/>
      </c>
      <c r="D41" s="6">
        <f>IF(A41="","",13)</f>
        <v/>
      </c>
      <c r="E41" s="21">
        <f>IF(A41="","",IFERROR(EDATE(Spese!$I$6,(D41-1)*Spese!$H$6),""))</f>
        <v/>
      </c>
      <c r="F41" s="38">
        <f>IF(A41="","",IFERROR(IF(D41=Spese!$G$6,Spese!$L$6-Spese!$M$6*(Spese!$G$6-1),Spese!$M$6),""))</f>
        <v/>
      </c>
      <c r="G41" s="5">
        <f>IF(A41="","",IFERROR(IF(Spese!$K$6="Annullato","Annullata",IF(Spese!$K$6="Sospeso","Sospesa",IF(Spese!$K$6="Da valutare","Da valutare",IF(E41="","Da completare",IF(D41&lt;=Spese!$J$6,"Saldata",IF(E41&lt;Parametri!$B$3,"Scaduta",IF(E41&lt;=Parametri!$B$3+Parametri!$B$4,"In scadenza","Programmata"))))))),"Da completare"))</f>
        <v/>
      </c>
      <c r="H41" s="23">
        <f>IF(A41="","",Spese!$D$6)</f>
        <v/>
      </c>
    </row>
    <row r="42">
      <c r="A42" s="9">
        <f>IFERROR(IF(OR(Spese!$A$6="",14&gt;Spese!$G$6),"",Spese!$A$6),"")</f>
        <v/>
      </c>
      <c r="B42" s="27">
        <f>IF(A42="","",Spese!$B$6)</f>
        <v/>
      </c>
      <c r="C42" s="27">
        <f>IF(A42="","",Spese!$C$6)</f>
        <v/>
      </c>
      <c r="D42" s="10">
        <f>IF(A42="","",14)</f>
        <v/>
      </c>
      <c r="E42" s="25">
        <f>IF(A42="","",IFERROR(EDATE(Spese!$I$6,(D42-1)*Spese!$H$6),""))</f>
        <v/>
      </c>
      <c r="F42" s="40">
        <f>IF(A42="","",IFERROR(IF(D42=Spese!$G$6,Spese!$L$6-Spese!$M$6*(Spese!$G$6-1),Spese!$M$6),""))</f>
        <v/>
      </c>
      <c r="G42" s="9">
        <f>IF(A42="","",IFERROR(IF(Spese!$K$6="Annullato","Annullata",IF(Spese!$K$6="Sospeso","Sospesa",IF(Spese!$K$6="Da valutare","Da valutare",IF(E42="","Da completare",IF(D42&lt;=Spese!$J$6,"Saldata",IF(E42&lt;Parametri!$B$3,"Scaduta",IF(E42&lt;=Parametri!$B$3+Parametri!$B$4,"In scadenza","Programmata"))))))),"Da completare"))</f>
        <v/>
      </c>
      <c r="H42" s="27">
        <f>IF(A42="","",Spese!$D$6)</f>
        <v/>
      </c>
    </row>
    <row r="43">
      <c r="A43" s="5">
        <f>IFERROR(IF(OR(Spese!$A$6="",15&gt;Spese!$G$6),"",Spese!$A$6),"")</f>
        <v/>
      </c>
      <c r="B43" s="23">
        <f>IF(A43="","",Spese!$B$6)</f>
        <v/>
      </c>
      <c r="C43" s="23">
        <f>IF(A43="","",Spese!$C$6)</f>
        <v/>
      </c>
      <c r="D43" s="6">
        <f>IF(A43="","",15)</f>
        <v/>
      </c>
      <c r="E43" s="21">
        <f>IF(A43="","",IFERROR(EDATE(Spese!$I$6,(D43-1)*Spese!$H$6),""))</f>
        <v/>
      </c>
      <c r="F43" s="38">
        <f>IF(A43="","",IFERROR(IF(D43=Spese!$G$6,Spese!$L$6-Spese!$M$6*(Spese!$G$6-1),Spese!$M$6),""))</f>
        <v/>
      </c>
      <c r="G43" s="5">
        <f>IF(A43="","",IFERROR(IF(Spese!$K$6="Annullato","Annullata",IF(Spese!$K$6="Sospeso","Sospesa",IF(Spese!$K$6="Da valutare","Da valutare",IF(E43="","Da completare",IF(D43&lt;=Spese!$J$6,"Saldata",IF(E43&lt;Parametri!$B$3,"Scaduta",IF(E43&lt;=Parametri!$B$3+Parametri!$B$4,"In scadenza","Programmata"))))))),"Da completare"))</f>
        <v/>
      </c>
      <c r="H43" s="23">
        <f>IF(A43="","",Spese!$D$6)</f>
        <v/>
      </c>
    </row>
    <row r="44">
      <c r="A44" s="9">
        <f>IFERROR(IF(OR(Spese!$A$6="",16&gt;Spese!$G$6),"",Spese!$A$6),"")</f>
        <v/>
      </c>
      <c r="B44" s="27">
        <f>IF(A44="","",Spese!$B$6)</f>
        <v/>
      </c>
      <c r="C44" s="27">
        <f>IF(A44="","",Spese!$C$6)</f>
        <v/>
      </c>
      <c r="D44" s="10">
        <f>IF(A44="","",16)</f>
        <v/>
      </c>
      <c r="E44" s="25">
        <f>IF(A44="","",IFERROR(EDATE(Spese!$I$6,(D44-1)*Spese!$H$6),""))</f>
        <v/>
      </c>
      <c r="F44" s="40">
        <f>IF(A44="","",IFERROR(IF(D44=Spese!$G$6,Spese!$L$6-Spese!$M$6*(Spese!$G$6-1),Spese!$M$6),""))</f>
        <v/>
      </c>
      <c r="G44" s="9">
        <f>IF(A44="","",IFERROR(IF(Spese!$K$6="Annullato","Annullata",IF(Spese!$K$6="Sospeso","Sospesa",IF(Spese!$K$6="Da valutare","Da valutare",IF(E44="","Da completare",IF(D44&lt;=Spese!$J$6,"Saldata",IF(E44&lt;Parametri!$B$3,"Scaduta",IF(E44&lt;=Parametri!$B$3+Parametri!$B$4,"In scadenza","Programmata"))))))),"Da completare"))</f>
        <v/>
      </c>
      <c r="H44" s="27">
        <f>IF(A44="","",Spese!$D$6)</f>
        <v/>
      </c>
    </row>
    <row r="45">
      <c r="A45" s="5">
        <f>IFERROR(IF(OR(Spese!$A$6="",17&gt;Spese!$G$6),"",Spese!$A$6),"")</f>
        <v/>
      </c>
      <c r="B45" s="23">
        <f>IF(A45="","",Spese!$B$6)</f>
        <v/>
      </c>
      <c r="C45" s="23">
        <f>IF(A45="","",Spese!$C$6)</f>
        <v/>
      </c>
      <c r="D45" s="6">
        <f>IF(A45="","",17)</f>
        <v/>
      </c>
      <c r="E45" s="21">
        <f>IF(A45="","",IFERROR(EDATE(Spese!$I$6,(D45-1)*Spese!$H$6),""))</f>
        <v/>
      </c>
      <c r="F45" s="38">
        <f>IF(A45="","",IFERROR(IF(D45=Spese!$G$6,Spese!$L$6-Spese!$M$6*(Spese!$G$6-1),Spese!$M$6),""))</f>
        <v/>
      </c>
      <c r="G45" s="5">
        <f>IF(A45="","",IFERROR(IF(Spese!$K$6="Annullato","Annullata",IF(Spese!$K$6="Sospeso","Sospesa",IF(Spese!$K$6="Da valutare","Da valutare",IF(E45="","Da completare",IF(D45&lt;=Spese!$J$6,"Saldata",IF(E45&lt;Parametri!$B$3,"Scaduta",IF(E45&lt;=Parametri!$B$3+Parametri!$B$4,"In scadenza","Programmata"))))))),"Da completare"))</f>
        <v/>
      </c>
      <c r="H45" s="23">
        <f>IF(A45="","",Spese!$D$6)</f>
        <v/>
      </c>
    </row>
    <row r="46">
      <c r="A46" s="9">
        <f>IFERROR(IF(OR(Spese!$A$6="",18&gt;Spese!$G$6),"",Spese!$A$6),"")</f>
        <v/>
      </c>
      <c r="B46" s="27">
        <f>IF(A46="","",Spese!$B$6)</f>
        <v/>
      </c>
      <c r="C46" s="27">
        <f>IF(A46="","",Spese!$C$6)</f>
        <v/>
      </c>
      <c r="D46" s="10">
        <f>IF(A46="","",18)</f>
        <v/>
      </c>
      <c r="E46" s="25">
        <f>IF(A46="","",IFERROR(EDATE(Spese!$I$6,(D46-1)*Spese!$H$6),""))</f>
        <v/>
      </c>
      <c r="F46" s="40">
        <f>IF(A46="","",IFERROR(IF(D46=Spese!$G$6,Spese!$L$6-Spese!$M$6*(Spese!$G$6-1),Spese!$M$6),""))</f>
        <v/>
      </c>
      <c r="G46" s="9">
        <f>IF(A46="","",IFERROR(IF(Spese!$K$6="Annullato","Annullata",IF(Spese!$K$6="Sospeso","Sospesa",IF(Spese!$K$6="Da valutare","Da valutare",IF(E46="","Da completare",IF(D46&lt;=Spese!$J$6,"Saldata",IF(E46&lt;Parametri!$B$3,"Scaduta",IF(E46&lt;=Parametri!$B$3+Parametri!$B$4,"In scadenza","Programmata"))))))),"Da completare"))</f>
        <v/>
      </c>
      <c r="H46" s="27">
        <f>IF(A46="","",Spese!$D$6)</f>
        <v/>
      </c>
    </row>
    <row r="47">
      <c r="A47" s="5">
        <f>IFERROR(IF(OR(Spese!$A$6="",19&gt;Spese!$G$6),"",Spese!$A$6),"")</f>
        <v/>
      </c>
      <c r="B47" s="23">
        <f>IF(A47="","",Spese!$B$6)</f>
        <v/>
      </c>
      <c r="C47" s="23">
        <f>IF(A47="","",Spese!$C$6)</f>
        <v/>
      </c>
      <c r="D47" s="6">
        <f>IF(A47="","",19)</f>
        <v/>
      </c>
      <c r="E47" s="21">
        <f>IF(A47="","",IFERROR(EDATE(Spese!$I$6,(D47-1)*Spese!$H$6),""))</f>
        <v/>
      </c>
      <c r="F47" s="38">
        <f>IF(A47="","",IFERROR(IF(D47=Spese!$G$6,Spese!$L$6-Spese!$M$6*(Spese!$G$6-1),Spese!$M$6),""))</f>
        <v/>
      </c>
      <c r="G47" s="5">
        <f>IF(A47="","",IFERROR(IF(Spese!$K$6="Annullato","Annullata",IF(Spese!$K$6="Sospeso","Sospesa",IF(Spese!$K$6="Da valutare","Da valutare",IF(E47="","Da completare",IF(D47&lt;=Spese!$J$6,"Saldata",IF(E47&lt;Parametri!$B$3,"Scaduta",IF(E47&lt;=Parametri!$B$3+Parametri!$B$4,"In scadenza","Programmata"))))))),"Da completare"))</f>
        <v/>
      </c>
      <c r="H47" s="23">
        <f>IF(A47="","",Spese!$D$6)</f>
        <v/>
      </c>
    </row>
    <row r="48">
      <c r="A48" s="9">
        <f>IFERROR(IF(OR(Spese!$A$6="",20&gt;Spese!$G$6),"",Spese!$A$6),"")</f>
        <v/>
      </c>
      <c r="B48" s="27">
        <f>IF(A48="","",Spese!$B$6)</f>
        <v/>
      </c>
      <c r="C48" s="27">
        <f>IF(A48="","",Spese!$C$6)</f>
        <v/>
      </c>
      <c r="D48" s="10">
        <f>IF(A48="","",20)</f>
        <v/>
      </c>
      <c r="E48" s="25">
        <f>IF(A48="","",IFERROR(EDATE(Spese!$I$6,(D48-1)*Spese!$H$6),""))</f>
        <v/>
      </c>
      <c r="F48" s="40">
        <f>IF(A48="","",IFERROR(IF(D48=Spese!$G$6,Spese!$L$6-Spese!$M$6*(Spese!$G$6-1),Spese!$M$6),""))</f>
        <v/>
      </c>
      <c r="G48" s="9">
        <f>IF(A48="","",IFERROR(IF(Spese!$K$6="Annullato","Annullata",IF(Spese!$K$6="Sospeso","Sospesa",IF(Spese!$K$6="Da valutare","Da valutare",IF(E48="","Da completare",IF(D48&lt;=Spese!$J$6,"Saldata",IF(E48&lt;Parametri!$B$3,"Scaduta",IF(E48&lt;=Parametri!$B$3+Parametri!$B$4,"In scadenza","Programmata"))))))),"Da completare"))</f>
        <v/>
      </c>
      <c r="H48" s="27">
        <f>IF(A48="","",Spese!$D$6)</f>
        <v/>
      </c>
    </row>
    <row r="49">
      <c r="A49" s="5">
        <f>IFERROR(IF(OR(Spese!$A$6="",21&gt;Spese!$G$6),"",Spese!$A$6),"")</f>
        <v/>
      </c>
      <c r="B49" s="23">
        <f>IF(A49="","",Spese!$B$6)</f>
        <v/>
      </c>
      <c r="C49" s="23">
        <f>IF(A49="","",Spese!$C$6)</f>
        <v/>
      </c>
      <c r="D49" s="6">
        <f>IF(A49="","",21)</f>
        <v/>
      </c>
      <c r="E49" s="21">
        <f>IF(A49="","",IFERROR(EDATE(Spese!$I$6,(D49-1)*Spese!$H$6),""))</f>
        <v/>
      </c>
      <c r="F49" s="38">
        <f>IF(A49="","",IFERROR(IF(D49=Spese!$G$6,Spese!$L$6-Spese!$M$6*(Spese!$G$6-1),Spese!$M$6),""))</f>
        <v/>
      </c>
      <c r="G49" s="5">
        <f>IF(A49="","",IFERROR(IF(Spese!$K$6="Annullato","Annullata",IF(Spese!$K$6="Sospeso","Sospesa",IF(Spese!$K$6="Da valutare","Da valutare",IF(E49="","Da completare",IF(D49&lt;=Spese!$J$6,"Saldata",IF(E49&lt;Parametri!$B$3,"Scaduta",IF(E49&lt;=Parametri!$B$3+Parametri!$B$4,"In scadenza","Programmata"))))))),"Da completare"))</f>
        <v/>
      </c>
      <c r="H49" s="23">
        <f>IF(A49="","",Spese!$D$6)</f>
        <v/>
      </c>
    </row>
    <row r="50">
      <c r="A50" s="9">
        <f>IFERROR(IF(OR(Spese!$A$6="",22&gt;Spese!$G$6),"",Spese!$A$6),"")</f>
        <v/>
      </c>
      <c r="B50" s="27">
        <f>IF(A50="","",Spese!$B$6)</f>
        <v/>
      </c>
      <c r="C50" s="27">
        <f>IF(A50="","",Spese!$C$6)</f>
        <v/>
      </c>
      <c r="D50" s="10">
        <f>IF(A50="","",22)</f>
        <v/>
      </c>
      <c r="E50" s="25">
        <f>IF(A50="","",IFERROR(EDATE(Spese!$I$6,(D50-1)*Spese!$H$6),""))</f>
        <v/>
      </c>
      <c r="F50" s="40">
        <f>IF(A50="","",IFERROR(IF(D50=Spese!$G$6,Spese!$L$6-Spese!$M$6*(Spese!$G$6-1),Spese!$M$6),""))</f>
        <v/>
      </c>
      <c r="G50" s="9">
        <f>IF(A50="","",IFERROR(IF(Spese!$K$6="Annullato","Annullata",IF(Spese!$K$6="Sospeso","Sospesa",IF(Spese!$K$6="Da valutare","Da valutare",IF(E50="","Da completare",IF(D50&lt;=Spese!$J$6,"Saldata",IF(E50&lt;Parametri!$B$3,"Scaduta",IF(E50&lt;=Parametri!$B$3+Parametri!$B$4,"In scadenza","Programmata"))))))),"Da completare"))</f>
        <v/>
      </c>
      <c r="H50" s="27">
        <f>IF(A50="","",Spese!$D$6)</f>
        <v/>
      </c>
    </row>
    <row r="51">
      <c r="A51" s="5">
        <f>IFERROR(IF(OR(Spese!$A$6="",23&gt;Spese!$G$6),"",Spese!$A$6),"")</f>
        <v/>
      </c>
      <c r="B51" s="23">
        <f>IF(A51="","",Spese!$B$6)</f>
        <v/>
      </c>
      <c r="C51" s="23">
        <f>IF(A51="","",Spese!$C$6)</f>
        <v/>
      </c>
      <c r="D51" s="6">
        <f>IF(A51="","",23)</f>
        <v/>
      </c>
      <c r="E51" s="21">
        <f>IF(A51="","",IFERROR(EDATE(Spese!$I$6,(D51-1)*Spese!$H$6),""))</f>
        <v/>
      </c>
      <c r="F51" s="38">
        <f>IF(A51="","",IFERROR(IF(D51=Spese!$G$6,Spese!$L$6-Spese!$M$6*(Spese!$G$6-1),Spese!$M$6),""))</f>
        <v/>
      </c>
      <c r="G51" s="5">
        <f>IF(A51="","",IFERROR(IF(Spese!$K$6="Annullato","Annullata",IF(Spese!$K$6="Sospeso","Sospesa",IF(Spese!$K$6="Da valutare","Da valutare",IF(E51="","Da completare",IF(D51&lt;=Spese!$J$6,"Saldata",IF(E51&lt;Parametri!$B$3,"Scaduta",IF(E51&lt;=Parametri!$B$3+Parametri!$B$4,"In scadenza","Programmata"))))))),"Da completare"))</f>
        <v/>
      </c>
      <c r="H51" s="23">
        <f>IF(A51="","",Spese!$D$6)</f>
        <v/>
      </c>
    </row>
    <row r="52">
      <c r="A52" s="9">
        <f>IFERROR(IF(OR(Spese!$A$6="",24&gt;Spese!$G$6),"",Spese!$A$6),"")</f>
        <v/>
      </c>
      <c r="B52" s="27">
        <f>IF(A52="","",Spese!$B$6)</f>
        <v/>
      </c>
      <c r="C52" s="27">
        <f>IF(A52="","",Spese!$C$6)</f>
        <v/>
      </c>
      <c r="D52" s="10">
        <f>IF(A52="","",24)</f>
        <v/>
      </c>
      <c r="E52" s="25">
        <f>IF(A52="","",IFERROR(EDATE(Spese!$I$6,(D52-1)*Spese!$H$6),""))</f>
        <v/>
      </c>
      <c r="F52" s="40">
        <f>IF(A52="","",IFERROR(IF(D52=Spese!$G$6,Spese!$L$6-Spese!$M$6*(Spese!$G$6-1),Spese!$M$6),""))</f>
        <v/>
      </c>
      <c r="G52" s="9">
        <f>IF(A52="","",IFERROR(IF(Spese!$K$6="Annullato","Annullata",IF(Spese!$K$6="Sospeso","Sospesa",IF(Spese!$K$6="Da valutare","Da valutare",IF(E52="","Da completare",IF(D52&lt;=Spese!$J$6,"Saldata",IF(E52&lt;Parametri!$B$3,"Scaduta",IF(E52&lt;=Parametri!$B$3+Parametri!$B$4,"In scadenza","Programmata"))))))),"Da completare"))</f>
        <v/>
      </c>
      <c r="H52" s="27">
        <f>IF(A52="","",Spese!$D$6)</f>
        <v/>
      </c>
    </row>
    <row r="53">
      <c r="A53" s="5">
        <f>IFERROR(IF(OR(Spese!$A$7="",1&gt;Spese!$G$7),"",Spese!$A$7),"")</f>
        <v/>
      </c>
      <c r="B53" s="23">
        <f>IF(A53="","",Spese!$B$7)</f>
        <v/>
      </c>
      <c r="C53" s="23">
        <f>IF(A53="","",Spese!$C$7)</f>
        <v/>
      </c>
      <c r="D53" s="6">
        <f>IF(A53="","",1)</f>
        <v/>
      </c>
      <c r="E53" s="21">
        <f>IF(A53="","",IFERROR(EDATE(Spese!$I$7,(D53-1)*Spese!$H$7),""))</f>
        <v/>
      </c>
      <c r="F53" s="38">
        <f>IF(A53="","",IFERROR(IF(D53=Spese!$G$7,Spese!$L$7-Spese!$M$7*(Spese!$G$7-1),Spese!$M$7),""))</f>
        <v/>
      </c>
      <c r="G53" s="5">
        <f>IF(A53="","",IFERROR(IF(Spese!$K$7="Annullato","Annullata",IF(Spese!$K$7="Sospeso","Sospesa",IF(Spese!$K$7="Da valutare","Da valutare",IF(E53="","Da completare",IF(D53&lt;=Spese!$J$7,"Saldata",IF(E53&lt;Parametri!$B$3,"Scaduta",IF(E53&lt;=Parametri!$B$3+Parametri!$B$4,"In scadenza","Programmata"))))))),"Da completare"))</f>
        <v/>
      </c>
      <c r="H53" s="23">
        <f>IF(A53="","",Spese!$D$7)</f>
        <v/>
      </c>
    </row>
    <row r="54">
      <c r="A54" s="9">
        <f>IFERROR(IF(OR(Spese!$A$7="",2&gt;Spese!$G$7),"",Spese!$A$7),"")</f>
        <v/>
      </c>
      <c r="B54" s="27">
        <f>IF(A54="","",Spese!$B$7)</f>
        <v/>
      </c>
      <c r="C54" s="27">
        <f>IF(A54="","",Spese!$C$7)</f>
        <v/>
      </c>
      <c r="D54" s="10">
        <f>IF(A54="","",2)</f>
        <v/>
      </c>
      <c r="E54" s="25">
        <f>IF(A54="","",IFERROR(EDATE(Spese!$I$7,(D54-1)*Spese!$H$7),""))</f>
        <v/>
      </c>
      <c r="F54" s="40">
        <f>IF(A54="","",IFERROR(IF(D54=Spese!$G$7,Spese!$L$7-Spese!$M$7*(Spese!$G$7-1),Spese!$M$7),""))</f>
        <v/>
      </c>
      <c r="G54" s="9">
        <f>IF(A54="","",IFERROR(IF(Spese!$K$7="Annullato","Annullata",IF(Spese!$K$7="Sospeso","Sospesa",IF(Spese!$K$7="Da valutare","Da valutare",IF(E54="","Da completare",IF(D54&lt;=Spese!$J$7,"Saldata",IF(E54&lt;Parametri!$B$3,"Scaduta",IF(E54&lt;=Parametri!$B$3+Parametri!$B$4,"In scadenza","Programmata"))))))),"Da completare"))</f>
        <v/>
      </c>
      <c r="H54" s="27">
        <f>IF(A54="","",Spese!$D$7)</f>
        <v/>
      </c>
    </row>
    <row r="55">
      <c r="A55" s="5">
        <f>IFERROR(IF(OR(Spese!$A$7="",3&gt;Spese!$G$7),"",Spese!$A$7),"")</f>
        <v/>
      </c>
      <c r="B55" s="23">
        <f>IF(A55="","",Spese!$B$7)</f>
        <v/>
      </c>
      <c r="C55" s="23">
        <f>IF(A55="","",Spese!$C$7)</f>
        <v/>
      </c>
      <c r="D55" s="6">
        <f>IF(A55="","",3)</f>
        <v/>
      </c>
      <c r="E55" s="21">
        <f>IF(A55="","",IFERROR(EDATE(Spese!$I$7,(D55-1)*Spese!$H$7),""))</f>
        <v/>
      </c>
      <c r="F55" s="38">
        <f>IF(A55="","",IFERROR(IF(D55=Spese!$G$7,Spese!$L$7-Spese!$M$7*(Spese!$G$7-1),Spese!$M$7),""))</f>
        <v/>
      </c>
      <c r="G55" s="5">
        <f>IF(A55="","",IFERROR(IF(Spese!$K$7="Annullato","Annullata",IF(Spese!$K$7="Sospeso","Sospesa",IF(Spese!$K$7="Da valutare","Da valutare",IF(E55="","Da completare",IF(D55&lt;=Spese!$J$7,"Saldata",IF(E55&lt;Parametri!$B$3,"Scaduta",IF(E55&lt;=Parametri!$B$3+Parametri!$B$4,"In scadenza","Programmata"))))))),"Da completare"))</f>
        <v/>
      </c>
      <c r="H55" s="23">
        <f>IF(A55="","",Spese!$D$7)</f>
        <v/>
      </c>
    </row>
    <row r="56">
      <c r="A56" s="9">
        <f>IFERROR(IF(OR(Spese!$A$7="",4&gt;Spese!$G$7),"",Spese!$A$7),"")</f>
        <v/>
      </c>
      <c r="B56" s="27">
        <f>IF(A56="","",Spese!$B$7)</f>
        <v/>
      </c>
      <c r="C56" s="27">
        <f>IF(A56="","",Spese!$C$7)</f>
        <v/>
      </c>
      <c r="D56" s="10">
        <f>IF(A56="","",4)</f>
        <v/>
      </c>
      <c r="E56" s="25">
        <f>IF(A56="","",IFERROR(EDATE(Spese!$I$7,(D56-1)*Spese!$H$7),""))</f>
        <v/>
      </c>
      <c r="F56" s="40">
        <f>IF(A56="","",IFERROR(IF(D56=Spese!$G$7,Spese!$L$7-Spese!$M$7*(Spese!$G$7-1),Spese!$M$7),""))</f>
        <v/>
      </c>
      <c r="G56" s="9">
        <f>IF(A56="","",IFERROR(IF(Spese!$K$7="Annullato","Annullata",IF(Spese!$K$7="Sospeso","Sospesa",IF(Spese!$K$7="Da valutare","Da valutare",IF(E56="","Da completare",IF(D56&lt;=Spese!$J$7,"Saldata",IF(E56&lt;Parametri!$B$3,"Scaduta",IF(E56&lt;=Parametri!$B$3+Parametri!$B$4,"In scadenza","Programmata"))))))),"Da completare"))</f>
        <v/>
      </c>
      <c r="H56" s="27">
        <f>IF(A56="","",Spese!$D$7)</f>
        <v/>
      </c>
    </row>
    <row r="57">
      <c r="A57" s="5">
        <f>IFERROR(IF(OR(Spese!$A$7="",5&gt;Spese!$G$7),"",Spese!$A$7),"")</f>
        <v/>
      </c>
      <c r="B57" s="23">
        <f>IF(A57="","",Spese!$B$7)</f>
        <v/>
      </c>
      <c r="C57" s="23">
        <f>IF(A57="","",Spese!$C$7)</f>
        <v/>
      </c>
      <c r="D57" s="6">
        <f>IF(A57="","",5)</f>
        <v/>
      </c>
      <c r="E57" s="21">
        <f>IF(A57="","",IFERROR(EDATE(Spese!$I$7,(D57-1)*Spese!$H$7),""))</f>
        <v/>
      </c>
      <c r="F57" s="38">
        <f>IF(A57="","",IFERROR(IF(D57=Spese!$G$7,Spese!$L$7-Spese!$M$7*(Spese!$G$7-1),Spese!$M$7),""))</f>
        <v/>
      </c>
      <c r="G57" s="5">
        <f>IF(A57="","",IFERROR(IF(Spese!$K$7="Annullato","Annullata",IF(Spese!$K$7="Sospeso","Sospesa",IF(Spese!$K$7="Da valutare","Da valutare",IF(E57="","Da completare",IF(D57&lt;=Spese!$J$7,"Saldata",IF(E57&lt;Parametri!$B$3,"Scaduta",IF(E57&lt;=Parametri!$B$3+Parametri!$B$4,"In scadenza","Programmata"))))))),"Da completare"))</f>
        <v/>
      </c>
      <c r="H57" s="23">
        <f>IF(A57="","",Spese!$D$7)</f>
        <v/>
      </c>
    </row>
    <row r="58">
      <c r="A58" s="9">
        <f>IFERROR(IF(OR(Spese!$A$7="",6&gt;Spese!$G$7),"",Spese!$A$7),"")</f>
        <v/>
      </c>
      <c r="B58" s="27">
        <f>IF(A58="","",Spese!$B$7)</f>
        <v/>
      </c>
      <c r="C58" s="27">
        <f>IF(A58="","",Spese!$C$7)</f>
        <v/>
      </c>
      <c r="D58" s="10">
        <f>IF(A58="","",6)</f>
        <v/>
      </c>
      <c r="E58" s="25">
        <f>IF(A58="","",IFERROR(EDATE(Spese!$I$7,(D58-1)*Spese!$H$7),""))</f>
        <v/>
      </c>
      <c r="F58" s="40">
        <f>IF(A58="","",IFERROR(IF(D58=Spese!$G$7,Spese!$L$7-Spese!$M$7*(Spese!$G$7-1),Spese!$M$7),""))</f>
        <v/>
      </c>
      <c r="G58" s="9">
        <f>IF(A58="","",IFERROR(IF(Spese!$K$7="Annullato","Annullata",IF(Spese!$K$7="Sospeso","Sospesa",IF(Spese!$K$7="Da valutare","Da valutare",IF(E58="","Da completare",IF(D58&lt;=Spese!$J$7,"Saldata",IF(E58&lt;Parametri!$B$3,"Scaduta",IF(E58&lt;=Parametri!$B$3+Parametri!$B$4,"In scadenza","Programmata"))))))),"Da completare"))</f>
        <v/>
      </c>
      <c r="H58" s="27">
        <f>IF(A58="","",Spese!$D$7)</f>
        <v/>
      </c>
    </row>
    <row r="59">
      <c r="A59" s="5">
        <f>IFERROR(IF(OR(Spese!$A$7="",7&gt;Spese!$G$7),"",Spese!$A$7),"")</f>
        <v/>
      </c>
      <c r="B59" s="23">
        <f>IF(A59="","",Spese!$B$7)</f>
        <v/>
      </c>
      <c r="C59" s="23">
        <f>IF(A59="","",Spese!$C$7)</f>
        <v/>
      </c>
      <c r="D59" s="6">
        <f>IF(A59="","",7)</f>
        <v/>
      </c>
      <c r="E59" s="21">
        <f>IF(A59="","",IFERROR(EDATE(Spese!$I$7,(D59-1)*Spese!$H$7),""))</f>
        <v/>
      </c>
      <c r="F59" s="38">
        <f>IF(A59="","",IFERROR(IF(D59=Spese!$G$7,Spese!$L$7-Spese!$M$7*(Spese!$G$7-1),Spese!$M$7),""))</f>
        <v/>
      </c>
      <c r="G59" s="5">
        <f>IF(A59="","",IFERROR(IF(Spese!$K$7="Annullato","Annullata",IF(Spese!$K$7="Sospeso","Sospesa",IF(Spese!$K$7="Da valutare","Da valutare",IF(E59="","Da completare",IF(D59&lt;=Spese!$J$7,"Saldata",IF(E59&lt;Parametri!$B$3,"Scaduta",IF(E59&lt;=Parametri!$B$3+Parametri!$B$4,"In scadenza","Programmata"))))))),"Da completare"))</f>
        <v/>
      </c>
      <c r="H59" s="23">
        <f>IF(A59="","",Spese!$D$7)</f>
        <v/>
      </c>
    </row>
    <row r="60">
      <c r="A60" s="9">
        <f>IFERROR(IF(OR(Spese!$A$7="",8&gt;Spese!$G$7),"",Spese!$A$7),"")</f>
        <v/>
      </c>
      <c r="B60" s="27">
        <f>IF(A60="","",Spese!$B$7)</f>
        <v/>
      </c>
      <c r="C60" s="27">
        <f>IF(A60="","",Spese!$C$7)</f>
        <v/>
      </c>
      <c r="D60" s="10">
        <f>IF(A60="","",8)</f>
        <v/>
      </c>
      <c r="E60" s="25">
        <f>IF(A60="","",IFERROR(EDATE(Spese!$I$7,(D60-1)*Spese!$H$7),""))</f>
        <v/>
      </c>
      <c r="F60" s="40">
        <f>IF(A60="","",IFERROR(IF(D60=Spese!$G$7,Spese!$L$7-Spese!$M$7*(Spese!$G$7-1),Spese!$M$7),""))</f>
        <v/>
      </c>
      <c r="G60" s="9">
        <f>IF(A60="","",IFERROR(IF(Spese!$K$7="Annullato","Annullata",IF(Spese!$K$7="Sospeso","Sospesa",IF(Spese!$K$7="Da valutare","Da valutare",IF(E60="","Da completare",IF(D60&lt;=Spese!$J$7,"Saldata",IF(E60&lt;Parametri!$B$3,"Scaduta",IF(E60&lt;=Parametri!$B$3+Parametri!$B$4,"In scadenza","Programmata"))))))),"Da completare"))</f>
        <v/>
      </c>
      <c r="H60" s="27">
        <f>IF(A60="","",Spese!$D$7)</f>
        <v/>
      </c>
    </row>
    <row r="61">
      <c r="A61" s="5">
        <f>IFERROR(IF(OR(Spese!$A$7="",9&gt;Spese!$G$7),"",Spese!$A$7),"")</f>
        <v/>
      </c>
      <c r="B61" s="23">
        <f>IF(A61="","",Spese!$B$7)</f>
        <v/>
      </c>
      <c r="C61" s="23">
        <f>IF(A61="","",Spese!$C$7)</f>
        <v/>
      </c>
      <c r="D61" s="6">
        <f>IF(A61="","",9)</f>
        <v/>
      </c>
      <c r="E61" s="21">
        <f>IF(A61="","",IFERROR(EDATE(Spese!$I$7,(D61-1)*Spese!$H$7),""))</f>
        <v/>
      </c>
      <c r="F61" s="38">
        <f>IF(A61="","",IFERROR(IF(D61=Spese!$G$7,Spese!$L$7-Spese!$M$7*(Spese!$G$7-1),Spese!$M$7),""))</f>
        <v/>
      </c>
      <c r="G61" s="5">
        <f>IF(A61="","",IFERROR(IF(Spese!$K$7="Annullato","Annullata",IF(Spese!$K$7="Sospeso","Sospesa",IF(Spese!$K$7="Da valutare","Da valutare",IF(E61="","Da completare",IF(D61&lt;=Spese!$J$7,"Saldata",IF(E61&lt;Parametri!$B$3,"Scaduta",IF(E61&lt;=Parametri!$B$3+Parametri!$B$4,"In scadenza","Programmata"))))))),"Da completare"))</f>
        <v/>
      </c>
      <c r="H61" s="23">
        <f>IF(A61="","",Spese!$D$7)</f>
        <v/>
      </c>
    </row>
    <row r="62">
      <c r="A62" s="9">
        <f>IFERROR(IF(OR(Spese!$A$7="",10&gt;Spese!$G$7),"",Spese!$A$7),"")</f>
        <v/>
      </c>
      <c r="B62" s="27">
        <f>IF(A62="","",Spese!$B$7)</f>
        <v/>
      </c>
      <c r="C62" s="27">
        <f>IF(A62="","",Spese!$C$7)</f>
        <v/>
      </c>
      <c r="D62" s="10">
        <f>IF(A62="","",10)</f>
        <v/>
      </c>
      <c r="E62" s="25">
        <f>IF(A62="","",IFERROR(EDATE(Spese!$I$7,(D62-1)*Spese!$H$7),""))</f>
        <v/>
      </c>
      <c r="F62" s="40">
        <f>IF(A62="","",IFERROR(IF(D62=Spese!$G$7,Spese!$L$7-Spese!$M$7*(Spese!$G$7-1),Spese!$M$7),""))</f>
        <v/>
      </c>
      <c r="G62" s="9">
        <f>IF(A62="","",IFERROR(IF(Spese!$K$7="Annullato","Annullata",IF(Spese!$K$7="Sospeso","Sospesa",IF(Spese!$K$7="Da valutare","Da valutare",IF(E62="","Da completare",IF(D62&lt;=Spese!$J$7,"Saldata",IF(E62&lt;Parametri!$B$3,"Scaduta",IF(E62&lt;=Parametri!$B$3+Parametri!$B$4,"In scadenza","Programmata"))))))),"Da completare"))</f>
        <v/>
      </c>
      <c r="H62" s="27">
        <f>IF(A62="","",Spese!$D$7)</f>
        <v/>
      </c>
    </row>
    <row r="63">
      <c r="A63" s="5">
        <f>IFERROR(IF(OR(Spese!$A$7="",11&gt;Spese!$G$7),"",Spese!$A$7),"")</f>
        <v/>
      </c>
      <c r="B63" s="23">
        <f>IF(A63="","",Spese!$B$7)</f>
        <v/>
      </c>
      <c r="C63" s="23">
        <f>IF(A63="","",Spese!$C$7)</f>
        <v/>
      </c>
      <c r="D63" s="6">
        <f>IF(A63="","",11)</f>
        <v/>
      </c>
      <c r="E63" s="21">
        <f>IF(A63="","",IFERROR(EDATE(Spese!$I$7,(D63-1)*Spese!$H$7),""))</f>
        <v/>
      </c>
      <c r="F63" s="38">
        <f>IF(A63="","",IFERROR(IF(D63=Spese!$G$7,Spese!$L$7-Spese!$M$7*(Spese!$G$7-1),Spese!$M$7),""))</f>
        <v/>
      </c>
      <c r="G63" s="5">
        <f>IF(A63="","",IFERROR(IF(Spese!$K$7="Annullato","Annullata",IF(Spese!$K$7="Sospeso","Sospesa",IF(Spese!$K$7="Da valutare","Da valutare",IF(E63="","Da completare",IF(D63&lt;=Spese!$J$7,"Saldata",IF(E63&lt;Parametri!$B$3,"Scaduta",IF(E63&lt;=Parametri!$B$3+Parametri!$B$4,"In scadenza","Programmata"))))))),"Da completare"))</f>
        <v/>
      </c>
      <c r="H63" s="23">
        <f>IF(A63="","",Spese!$D$7)</f>
        <v/>
      </c>
    </row>
    <row r="64">
      <c r="A64" s="9">
        <f>IFERROR(IF(OR(Spese!$A$7="",12&gt;Spese!$G$7),"",Spese!$A$7),"")</f>
        <v/>
      </c>
      <c r="B64" s="27">
        <f>IF(A64="","",Spese!$B$7)</f>
        <v/>
      </c>
      <c r="C64" s="27">
        <f>IF(A64="","",Spese!$C$7)</f>
        <v/>
      </c>
      <c r="D64" s="10">
        <f>IF(A64="","",12)</f>
        <v/>
      </c>
      <c r="E64" s="25">
        <f>IF(A64="","",IFERROR(EDATE(Spese!$I$7,(D64-1)*Spese!$H$7),""))</f>
        <v/>
      </c>
      <c r="F64" s="40">
        <f>IF(A64="","",IFERROR(IF(D64=Spese!$G$7,Spese!$L$7-Spese!$M$7*(Spese!$G$7-1),Spese!$M$7),""))</f>
        <v/>
      </c>
      <c r="G64" s="9">
        <f>IF(A64="","",IFERROR(IF(Spese!$K$7="Annullato","Annullata",IF(Spese!$K$7="Sospeso","Sospesa",IF(Spese!$K$7="Da valutare","Da valutare",IF(E64="","Da completare",IF(D64&lt;=Spese!$J$7,"Saldata",IF(E64&lt;Parametri!$B$3,"Scaduta",IF(E64&lt;=Parametri!$B$3+Parametri!$B$4,"In scadenza","Programmata"))))))),"Da completare"))</f>
        <v/>
      </c>
      <c r="H64" s="27">
        <f>IF(A64="","",Spese!$D$7)</f>
        <v/>
      </c>
    </row>
    <row r="65">
      <c r="A65" s="5">
        <f>IFERROR(IF(OR(Spese!$A$7="",13&gt;Spese!$G$7),"",Spese!$A$7),"")</f>
        <v/>
      </c>
      <c r="B65" s="23">
        <f>IF(A65="","",Spese!$B$7)</f>
        <v/>
      </c>
      <c r="C65" s="23">
        <f>IF(A65="","",Spese!$C$7)</f>
        <v/>
      </c>
      <c r="D65" s="6">
        <f>IF(A65="","",13)</f>
        <v/>
      </c>
      <c r="E65" s="21">
        <f>IF(A65="","",IFERROR(EDATE(Spese!$I$7,(D65-1)*Spese!$H$7),""))</f>
        <v/>
      </c>
      <c r="F65" s="38">
        <f>IF(A65="","",IFERROR(IF(D65=Spese!$G$7,Spese!$L$7-Spese!$M$7*(Spese!$G$7-1),Spese!$M$7),""))</f>
        <v/>
      </c>
      <c r="G65" s="5">
        <f>IF(A65="","",IFERROR(IF(Spese!$K$7="Annullato","Annullata",IF(Spese!$K$7="Sospeso","Sospesa",IF(Spese!$K$7="Da valutare","Da valutare",IF(E65="","Da completare",IF(D65&lt;=Spese!$J$7,"Saldata",IF(E65&lt;Parametri!$B$3,"Scaduta",IF(E65&lt;=Parametri!$B$3+Parametri!$B$4,"In scadenza","Programmata"))))))),"Da completare"))</f>
        <v/>
      </c>
      <c r="H65" s="23">
        <f>IF(A65="","",Spese!$D$7)</f>
        <v/>
      </c>
    </row>
    <row r="66">
      <c r="A66" s="9">
        <f>IFERROR(IF(OR(Spese!$A$7="",14&gt;Spese!$G$7),"",Spese!$A$7),"")</f>
        <v/>
      </c>
      <c r="B66" s="27">
        <f>IF(A66="","",Spese!$B$7)</f>
        <v/>
      </c>
      <c r="C66" s="27">
        <f>IF(A66="","",Spese!$C$7)</f>
        <v/>
      </c>
      <c r="D66" s="10">
        <f>IF(A66="","",14)</f>
        <v/>
      </c>
      <c r="E66" s="25">
        <f>IF(A66="","",IFERROR(EDATE(Spese!$I$7,(D66-1)*Spese!$H$7),""))</f>
        <v/>
      </c>
      <c r="F66" s="40">
        <f>IF(A66="","",IFERROR(IF(D66=Spese!$G$7,Spese!$L$7-Spese!$M$7*(Spese!$G$7-1),Spese!$M$7),""))</f>
        <v/>
      </c>
      <c r="G66" s="9">
        <f>IF(A66="","",IFERROR(IF(Spese!$K$7="Annullato","Annullata",IF(Spese!$K$7="Sospeso","Sospesa",IF(Spese!$K$7="Da valutare","Da valutare",IF(E66="","Da completare",IF(D66&lt;=Spese!$J$7,"Saldata",IF(E66&lt;Parametri!$B$3,"Scaduta",IF(E66&lt;=Parametri!$B$3+Parametri!$B$4,"In scadenza","Programmata"))))))),"Da completare"))</f>
        <v/>
      </c>
      <c r="H66" s="27">
        <f>IF(A66="","",Spese!$D$7)</f>
        <v/>
      </c>
    </row>
    <row r="67">
      <c r="A67" s="5">
        <f>IFERROR(IF(OR(Spese!$A$7="",15&gt;Spese!$G$7),"",Spese!$A$7),"")</f>
        <v/>
      </c>
      <c r="B67" s="23">
        <f>IF(A67="","",Spese!$B$7)</f>
        <v/>
      </c>
      <c r="C67" s="23">
        <f>IF(A67="","",Spese!$C$7)</f>
        <v/>
      </c>
      <c r="D67" s="6">
        <f>IF(A67="","",15)</f>
        <v/>
      </c>
      <c r="E67" s="21">
        <f>IF(A67="","",IFERROR(EDATE(Spese!$I$7,(D67-1)*Spese!$H$7),""))</f>
        <v/>
      </c>
      <c r="F67" s="38">
        <f>IF(A67="","",IFERROR(IF(D67=Spese!$G$7,Spese!$L$7-Spese!$M$7*(Spese!$G$7-1),Spese!$M$7),""))</f>
        <v/>
      </c>
      <c r="G67" s="5">
        <f>IF(A67="","",IFERROR(IF(Spese!$K$7="Annullato","Annullata",IF(Spese!$K$7="Sospeso","Sospesa",IF(Spese!$K$7="Da valutare","Da valutare",IF(E67="","Da completare",IF(D67&lt;=Spese!$J$7,"Saldata",IF(E67&lt;Parametri!$B$3,"Scaduta",IF(E67&lt;=Parametri!$B$3+Parametri!$B$4,"In scadenza","Programmata"))))))),"Da completare"))</f>
        <v/>
      </c>
      <c r="H67" s="23">
        <f>IF(A67="","",Spese!$D$7)</f>
        <v/>
      </c>
    </row>
    <row r="68">
      <c r="A68" s="9">
        <f>IFERROR(IF(OR(Spese!$A$7="",16&gt;Spese!$G$7),"",Spese!$A$7),"")</f>
        <v/>
      </c>
      <c r="B68" s="27">
        <f>IF(A68="","",Spese!$B$7)</f>
        <v/>
      </c>
      <c r="C68" s="27">
        <f>IF(A68="","",Spese!$C$7)</f>
        <v/>
      </c>
      <c r="D68" s="10">
        <f>IF(A68="","",16)</f>
        <v/>
      </c>
      <c r="E68" s="25">
        <f>IF(A68="","",IFERROR(EDATE(Spese!$I$7,(D68-1)*Spese!$H$7),""))</f>
        <v/>
      </c>
      <c r="F68" s="40">
        <f>IF(A68="","",IFERROR(IF(D68=Spese!$G$7,Spese!$L$7-Spese!$M$7*(Spese!$G$7-1),Spese!$M$7),""))</f>
        <v/>
      </c>
      <c r="G68" s="9">
        <f>IF(A68="","",IFERROR(IF(Spese!$K$7="Annullato","Annullata",IF(Spese!$K$7="Sospeso","Sospesa",IF(Spese!$K$7="Da valutare","Da valutare",IF(E68="","Da completare",IF(D68&lt;=Spese!$J$7,"Saldata",IF(E68&lt;Parametri!$B$3,"Scaduta",IF(E68&lt;=Parametri!$B$3+Parametri!$B$4,"In scadenza","Programmata"))))))),"Da completare"))</f>
        <v/>
      </c>
      <c r="H68" s="27">
        <f>IF(A68="","",Spese!$D$7)</f>
        <v/>
      </c>
    </row>
    <row r="69">
      <c r="A69" s="5">
        <f>IFERROR(IF(OR(Spese!$A$7="",17&gt;Spese!$G$7),"",Spese!$A$7),"")</f>
        <v/>
      </c>
      <c r="B69" s="23">
        <f>IF(A69="","",Spese!$B$7)</f>
        <v/>
      </c>
      <c r="C69" s="23">
        <f>IF(A69="","",Spese!$C$7)</f>
        <v/>
      </c>
      <c r="D69" s="6">
        <f>IF(A69="","",17)</f>
        <v/>
      </c>
      <c r="E69" s="21">
        <f>IF(A69="","",IFERROR(EDATE(Spese!$I$7,(D69-1)*Spese!$H$7),""))</f>
        <v/>
      </c>
      <c r="F69" s="38">
        <f>IF(A69="","",IFERROR(IF(D69=Spese!$G$7,Spese!$L$7-Spese!$M$7*(Spese!$G$7-1),Spese!$M$7),""))</f>
        <v/>
      </c>
      <c r="G69" s="5">
        <f>IF(A69="","",IFERROR(IF(Spese!$K$7="Annullato","Annullata",IF(Spese!$K$7="Sospeso","Sospesa",IF(Spese!$K$7="Da valutare","Da valutare",IF(E69="","Da completare",IF(D69&lt;=Spese!$J$7,"Saldata",IF(E69&lt;Parametri!$B$3,"Scaduta",IF(E69&lt;=Parametri!$B$3+Parametri!$B$4,"In scadenza","Programmata"))))))),"Da completare"))</f>
        <v/>
      </c>
      <c r="H69" s="23">
        <f>IF(A69="","",Spese!$D$7)</f>
        <v/>
      </c>
    </row>
    <row r="70">
      <c r="A70" s="9">
        <f>IFERROR(IF(OR(Spese!$A$7="",18&gt;Spese!$G$7),"",Spese!$A$7),"")</f>
        <v/>
      </c>
      <c r="B70" s="27">
        <f>IF(A70="","",Spese!$B$7)</f>
        <v/>
      </c>
      <c r="C70" s="27">
        <f>IF(A70="","",Spese!$C$7)</f>
        <v/>
      </c>
      <c r="D70" s="10">
        <f>IF(A70="","",18)</f>
        <v/>
      </c>
      <c r="E70" s="25">
        <f>IF(A70="","",IFERROR(EDATE(Spese!$I$7,(D70-1)*Spese!$H$7),""))</f>
        <v/>
      </c>
      <c r="F70" s="40">
        <f>IF(A70="","",IFERROR(IF(D70=Spese!$G$7,Spese!$L$7-Spese!$M$7*(Spese!$G$7-1),Spese!$M$7),""))</f>
        <v/>
      </c>
      <c r="G70" s="9">
        <f>IF(A70="","",IFERROR(IF(Spese!$K$7="Annullato","Annullata",IF(Spese!$K$7="Sospeso","Sospesa",IF(Spese!$K$7="Da valutare","Da valutare",IF(E70="","Da completare",IF(D70&lt;=Spese!$J$7,"Saldata",IF(E70&lt;Parametri!$B$3,"Scaduta",IF(E70&lt;=Parametri!$B$3+Parametri!$B$4,"In scadenza","Programmata"))))))),"Da completare"))</f>
        <v/>
      </c>
      <c r="H70" s="27">
        <f>IF(A70="","",Spese!$D$7)</f>
        <v/>
      </c>
    </row>
    <row r="71">
      <c r="A71" s="5">
        <f>IFERROR(IF(OR(Spese!$A$7="",19&gt;Spese!$G$7),"",Spese!$A$7),"")</f>
        <v/>
      </c>
      <c r="B71" s="23">
        <f>IF(A71="","",Spese!$B$7)</f>
        <v/>
      </c>
      <c r="C71" s="23">
        <f>IF(A71="","",Spese!$C$7)</f>
        <v/>
      </c>
      <c r="D71" s="6">
        <f>IF(A71="","",19)</f>
        <v/>
      </c>
      <c r="E71" s="21">
        <f>IF(A71="","",IFERROR(EDATE(Spese!$I$7,(D71-1)*Spese!$H$7),""))</f>
        <v/>
      </c>
      <c r="F71" s="38">
        <f>IF(A71="","",IFERROR(IF(D71=Spese!$G$7,Spese!$L$7-Spese!$M$7*(Spese!$G$7-1),Spese!$M$7),""))</f>
        <v/>
      </c>
      <c r="G71" s="5">
        <f>IF(A71="","",IFERROR(IF(Spese!$K$7="Annullato","Annullata",IF(Spese!$K$7="Sospeso","Sospesa",IF(Spese!$K$7="Da valutare","Da valutare",IF(E71="","Da completare",IF(D71&lt;=Spese!$J$7,"Saldata",IF(E71&lt;Parametri!$B$3,"Scaduta",IF(E71&lt;=Parametri!$B$3+Parametri!$B$4,"In scadenza","Programmata"))))))),"Da completare"))</f>
        <v/>
      </c>
      <c r="H71" s="23">
        <f>IF(A71="","",Spese!$D$7)</f>
        <v/>
      </c>
    </row>
    <row r="72">
      <c r="A72" s="9">
        <f>IFERROR(IF(OR(Spese!$A$7="",20&gt;Spese!$G$7),"",Spese!$A$7),"")</f>
        <v/>
      </c>
      <c r="B72" s="27">
        <f>IF(A72="","",Spese!$B$7)</f>
        <v/>
      </c>
      <c r="C72" s="27">
        <f>IF(A72="","",Spese!$C$7)</f>
        <v/>
      </c>
      <c r="D72" s="10">
        <f>IF(A72="","",20)</f>
        <v/>
      </c>
      <c r="E72" s="25">
        <f>IF(A72="","",IFERROR(EDATE(Spese!$I$7,(D72-1)*Spese!$H$7),""))</f>
        <v/>
      </c>
      <c r="F72" s="40">
        <f>IF(A72="","",IFERROR(IF(D72=Spese!$G$7,Spese!$L$7-Spese!$M$7*(Spese!$G$7-1),Spese!$M$7),""))</f>
        <v/>
      </c>
      <c r="G72" s="9">
        <f>IF(A72="","",IFERROR(IF(Spese!$K$7="Annullato","Annullata",IF(Spese!$K$7="Sospeso","Sospesa",IF(Spese!$K$7="Da valutare","Da valutare",IF(E72="","Da completare",IF(D72&lt;=Spese!$J$7,"Saldata",IF(E72&lt;Parametri!$B$3,"Scaduta",IF(E72&lt;=Parametri!$B$3+Parametri!$B$4,"In scadenza","Programmata"))))))),"Da completare"))</f>
        <v/>
      </c>
      <c r="H72" s="27">
        <f>IF(A72="","",Spese!$D$7)</f>
        <v/>
      </c>
    </row>
    <row r="73">
      <c r="A73" s="5">
        <f>IFERROR(IF(OR(Spese!$A$7="",21&gt;Spese!$G$7),"",Spese!$A$7),"")</f>
        <v/>
      </c>
      <c r="B73" s="23">
        <f>IF(A73="","",Spese!$B$7)</f>
        <v/>
      </c>
      <c r="C73" s="23">
        <f>IF(A73="","",Spese!$C$7)</f>
        <v/>
      </c>
      <c r="D73" s="6">
        <f>IF(A73="","",21)</f>
        <v/>
      </c>
      <c r="E73" s="21">
        <f>IF(A73="","",IFERROR(EDATE(Spese!$I$7,(D73-1)*Spese!$H$7),""))</f>
        <v/>
      </c>
      <c r="F73" s="38">
        <f>IF(A73="","",IFERROR(IF(D73=Spese!$G$7,Spese!$L$7-Spese!$M$7*(Spese!$G$7-1),Spese!$M$7),""))</f>
        <v/>
      </c>
      <c r="G73" s="5">
        <f>IF(A73="","",IFERROR(IF(Spese!$K$7="Annullato","Annullata",IF(Spese!$K$7="Sospeso","Sospesa",IF(Spese!$K$7="Da valutare","Da valutare",IF(E73="","Da completare",IF(D73&lt;=Spese!$J$7,"Saldata",IF(E73&lt;Parametri!$B$3,"Scaduta",IF(E73&lt;=Parametri!$B$3+Parametri!$B$4,"In scadenza","Programmata"))))))),"Da completare"))</f>
        <v/>
      </c>
      <c r="H73" s="23">
        <f>IF(A73="","",Spese!$D$7)</f>
        <v/>
      </c>
    </row>
    <row r="74">
      <c r="A74" s="9">
        <f>IFERROR(IF(OR(Spese!$A$7="",22&gt;Spese!$G$7),"",Spese!$A$7),"")</f>
        <v/>
      </c>
      <c r="B74" s="27">
        <f>IF(A74="","",Spese!$B$7)</f>
        <v/>
      </c>
      <c r="C74" s="27">
        <f>IF(A74="","",Spese!$C$7)</f>
        <v/>
      </c>
      <c r="D74" s="10">
        <f>IF(A74="","",22)</f>
        <v/>
      </c>
      <c r="E74" s="25">
        <f>IF(A74="","",IFERROR(EDATE(Spese!$I$7,(D74-1)*Spese!$H$7),""))</f>
        <v/>
      </c>
      <c r="F74" s="40">
        <f>IF(A74="","",IFERROR(IF(D74=Spese!$G$7,Spese!$L$7-Spese!$M$7*(Spese!$G$7-1),Spese!$M$7),""))</f>
        <v/>
      </c>
      <c r="G74" s="9">
        <f>IF(A74="","",IFERROR(IF(Spese!$K$7="Annullato","Annullata",IF(Spese!$K$7="Sospeso","Sospesa",IF(Spese!$K$7="Da valutare","Da valutare",IF(E74="","Da completare",IF(D74&lt;=Spese!$J$7,"Saldata",IF(E74&lt;Parametri!$B$3,"Scaduta",IF(E74&lt;=Parametri!$B$3+Parametri!$B$4,"In scadenza","Programmata"))))))),"Da completare"))</f>
        <v/>
      </c>
      <c r="H74" s="27">
        <f>IF(A74="","",Spese!$D$7)</f>
        <v/>
      </c>
    </row>
    <row r="75">
      <c r="A75" s="5">
        <f>IFERROR(IF(OR(Spese!$A$7="",23&gt;Spese!$G$7),"",Spese!$A$7),"")</f>
        <v/>
      </c>
      <c r="B75" s="23">
        <f>IF(A75="","",Spese!$B$7)</f>
        <v/>
      </c>
      <c r="C75" s="23">
        <f>IF(A75="","",Spese!$C$7)</f>
        <v/>
      </c>
      <c r="D75" s="6">
        <f>IF(A75="","",23)</f>
        <v/>
      </c>
      <c r="E75" s="21">
        <f>IF(A75="","",IFERROR(EDATE(Spese!$I$7,(D75-1)*Spese!$H$7),""))</f>
        <v/>
      </c>
      <c r="F75" s="38">
        <f>IF(A75="","",IFERROR(IF(D75=Spese!$G$7,Spese!$L$7-Spese!$M$7*(Spese!$G$7-1),Spese!$M$7),""))</f>
        <v/>
      </c>
      <c r="G75" s="5">
        <f>IF(A75="","",IFERROR(IF(Spese!$K$7="Annullato","Annullata",IF(Spese!$K$7="Sospeso","Sospesa",IF(Spese!$K$7="Da valutare","Da valutare",IF(E75="","Da completare",IF(D75&lt;=Spese!$J$7,"Saldata",IF(E75&lt;Parametri!$B$3,"Scaduta",IF(E75&lt;=Parametri!$B$3+Parametri!$B$4,"In scadenza","Programmata"))))))),"Da completare"))</f>
        <v/>
      </c>
      <c r="H75" s="23">
        <f>IF(A75="","",Spese!$D$7)</f>
        <v/>
      </c>
    </row>
    <row r="76">
      <c r="A76" s="9">
        <f>IFERROR(IF(OR(Spese!$A$7="",24&gt;Spese!$G$7),"",Spese!$A$7),"")</f>
        <v/>
      </c>
      <c r="B76" s="27">
        <f>IF(A76="","",Spese!$B$7)</f>
        <v/>
      </c>
      <c r="C76" s="27">
        <f>IF(A76="","",Spese!$C$7)</f>
        <v/>
      </c>
      <c r="D76" s="10">
        <f>IF(A76="","",24)</f>
        <v/>
      </c>
      <c r="E76" s="25">
        <f>IF(A76="","",IFERROR(EDATE(Spese!$I$7,(D76-1)*Spese!$H$7),""))</f>
        <v/>
      </c>
      <c r="F76" s="40">
        <f>IF(A76="","",IFERROR(IF(D76=Spese!$G$7,Spese!$L$7-Spese!$M$7*(Spese!$G$7-1),Spese!$M$7),""))</f>
        <v/>
      </c>
      <c r="G76" s="9">
        <f>IF(A76="","",IFERROR(IF(Spese!$K$7="Annullato","Annullata",IF(Spese!$K$7="Sospeso","Sospesa",IF(Spese!$K$7="Da valutare","Da valutare",IF(E76="","Da completare",IF(D76&lt;=Spese!$J$7,"Saldata",IF(E76&lt;Parametri!$B$3,"Scaduta",IF(E76&lt;=Parametri!$B$3+Parametri!$B$4,"In scadenza","Programmata"))))))),"Da completare"))</f>
        <v/>
      </c>
      <c r="H76" s="27">
        <f>IF(A76="","",Spese!$D$7)</f>
        <v/>
      </c>
    </row>
    <row r="77">
      <c r="A77" s="5">
        <f>IFERROR(IF(OR(Spese!$A$8="",1&gt;Spese!$G$8),"",Spese!$A$8),"")</f>
        <v/>
      </c>
      <c r="B77" s="23">
        <f>IF(A77="","",Spese!$B$8)</f>
        <v/>
      </c>
      <c r="C77" s="23">
        <f>IF(A77="","",Spese!$C$8)</f>
        <v/>
      </c>
      <c r="D77" s="6">
        <f>IF(A77="","",1)</f>
        <v/>
      </c>
      <c r="E77" s="21">
        <f>IF(A77="","",IFERROR(EDATE(Spese!$I$8,(D77-1)*Spese!$H$8),""))</f>
        <v/>
      </c>
      <c r="F77" s="38">
        <f>IF(A77="","",IFERROR(IF(D77=Spese!$G$8,Spese!$L$8-Spese!$M$8*(Spese!$G$8-1),Spese!$M$8),""))</f>
        <v/>
      </c>
      <c r="G77" s="5">
        <f>IF(A77="","",IFERROR(IF(Spese!$K$8="Annullato","Annullata",IF(Spese!$K$8="Sospeso","Sospesa",IF(Spese!$K$8="Da valutare","Da valutare",IF(E77="","Da completare",IF(D77&lt;=Spese!$J$8,"Saldata",IF(E77&lt;Parametri!$B$3,"Scaduta",IF(E77&lt;=Parametri!$B$3+Parametri!$B$4,"In scadenza","Programmata"))))))),"Da completare"))</f>
        <v/>
      </c>
      <c r="H77" s="23">
        <f>IF(A77="","",Spese!$D$8)</f>
        <v/>
      </c>
    </row>
    <row r="78">
      <c r="A78" s="9">
        <f>IFERROR(IF(OR(Spese!$A$8="",2&gt;Spese!$G$8),"",Spese!$A$8),"")</f>
        <v/>
      </c>
      <c r="B78" s="27">
        <f>IF(A78="","",Spese!$B$8)</f>
        <v/>
      </c>
      <c r="C78" s="27">
        <f>IF(A78="","",Spese!$C$8)</f>
        <v/>
      </c>
      <c r="D78" s="10">
        <f>IF(A78="","",2)</f>
        <v/>
      </c>
      <c r="E78" s="25">
        <f>IF(A78="","",IFERROR(EDATE(Spese!$I$8,(D78-1)*Spese!$H$8),""))</f>
        <v/>
      </c>
      <c r="F78" s="40">
        <f>IF(A78="","",IFERROR(IF(D78=Spese!$G$8,Spese!$L$8-Spese!$M$8*(Spese!$G$8-1),Spese!$M$8),""))</f>
        <v/>
      </c>
      <c r="G78" s="9">
        <f>IF(A78="","",IFERROR(IF(Spese!$K$8="Annullato","Annullata",IF(Spese!$K$8="Sospeso","Sospesa",IF(Spese!$K$8="Da valutare","Da valutare",IF(E78="","Da completare",IF(D78&lt;=Spese!$J$8,"Saldata",IF(E78&lt;Parametri!$B$3,"Scaduta",IF(E78&lt;=Parametri!$B$3+Parametri!$B$4,"In scadenza","Programmata"))))))),"Da completare"))</f>
        <v/>
      </c>
      <c r="H78" s="27">
        <f>IF(A78="","",Spese!$D$8)</f>
        <v/>
      </c>
    </row>
    <row r="79">
      <c r="A79" s="5">
        <f>IFERROR(IF(OR(Spese!$A$8="",3&gt;Spese!$G$8),"",Spese!$A$8),"")</f>
        <v/>
      </c>
      <c r="B79" s="23">
        <f>IF(A79="","",Spese!$B$8)</f>
        <v/>
      </c>
      <c r="C79" s="23">
        <f>IF(A79="","",Spese!$C$8)</f>
        <v/>
      </c>
      <c r="D79" s="6">
        <f>IF(A79="","",3)</f>
        <v/>
      </c>
      <c r="E79" s="21">
        <f>IF(A79="","",IFERROR(EDATE(Spese!$I$8,(D79-1)*Spese!$H$8),""))</f>
        <v/>
      </c>
      <c r="F79" s="38">
        <f>IF(A79="","",IFERROR(IF(D79=Spese!$G$8,Spese!$L$8-Spese!$M$8*(Spese!$G$8-1),Spese!$M$8),""))</f>
        <v/>
      </c>
      <c r="G79" s="5">
        <f>IF(A79="","",IFERROR(IF(Spese!$K$8="Annullato","Annullata",IF(Spese!$K$8="Sospeso","Sospesa",IF(Spese!$K$8="Da valutare","Da valutare",IF(E79="","Da completare",IF(D79&lt;=Spese!$J$8,"Saldata",IF(E79&lt;Parametri!$B$3,"Scaduta",IF(E79&lt;=Parametri!$B$3+Parametri!$B$4,"In scadenza","Programmata"))))))),"Da completare"))</f>
        <v/>
      </c>
      <c r="H79" s="23">
        <f>IF(A79="","",Spese!$D$8)</f>
        <v/>
      </c>
    </row>
    <row r="80">
      <c r="A80" s="9">
        <f>IFERROR(IF(OR(Spese!$A$8="",4&gt;Spese!$G$8),"",Spese!$A$8),"")</f>
        <v/>
      </c>
      <c r="B80" s="27">
        <f>IF(A80="","",Spese!$B$8)</f>
        <v/>
      </c>
      <c r="C80" s="27">
        <f>IF(A80="","",Spese!$C$8)</f>
        <v/>
      </c>
      <c r="D80" s="10">
        <f>IF(A80="","",4)</f>
        <v/>
      </c>
      <c r="E80" s="25">
        <f>IF(A80="","",IFERROR(EDATE(Spese!$I$8,(D80-1)*Spese!$H$8),""))</f>
        <v/>
      </c>
      <c r="F80" s="40">
        <f>IF(A80="","",IFERROR(IF(D80=Spese!$G$8,Spese!$L$8-Spese!$M$8*(Spese!$G$8-1),Spese!$M$8),""))</f>
        <v/>
      </c>
      <c r="G80" s="9">
        <f>IF(A80="","",IFERROR(IF(Spese!$K$8="Annullato","Annullata",IF(Spese!$K$8="Sospeso","Sospesa",IF(Spese!$K$8="Da valutare","Da valutare",IF(E80="","Da completare",IF(D80&lt;=Spese!$J$8,"Saldata",IF(E80&lt;Parametri!$B$3,"Scaduta",IF(E80&lt;=Parametri!$B$3+Parametri!$B$4,"In scadenza","Programmata"))))))),"Da completare"))</f>
        <v/>
      </c>
      <c r="H80" s="27">
        <f>IF(A80="","",Spese!$D$8)</f>
        <v/>
      </c>
    </row>
    <row r="81">
      <c r="A81" s="5">
        <f>IFERROR(IF(OR(Spese!$A$8="",5&gt;Spese!$G$8),"",Spese!$A$8),"")</f>
        <v/>
      </c>
      <c r="B81" s="23">
        <f>IF(A81="","",Spese!$B$8)</f>
        <v/>
      </c>
      <c r="C81" s="23">
        <f>IF(A81="","",Spese!$C$8)</f>
        <v/>
      </c>
      <c r="D81" s="6">
        <f>IF(A81="","",5)</f>
        <v/>
      </c>
      <c r="E81" s="21">
        <f>IF(A81="","",IFERROR(EDATE(Spese!$I$8,(D81-1)*Spese!$H$8),""))</f>
        <v/>
      </c>
      <c r="F81" s="38">
        <f>IF(A81="","",IFERROR(IF(D81=Spese!$G$8,Spese!$L$8-Spese!$M$8*(Spese!$G$8-1),Spese!$M$8),""))</f>
        <v/>
      </c>
      <c r="G81" s="5">
        <f>IF(A81="","",IFERROR(IF(Spese!$K$8="Annullato","Annullata",IF(Spese!$K$8="Sospeso","Sospesa",IF(Spese!$K$8="Da valutare","Da valutare",IF(E81="","Da completare",IF(D81&lt;=Spese!$J$8,"Saldata",IF(E81&lt;Parametri!$B$3,"Scaduta",IF(E81&lt;=Parametri!$B$3+Parametri!$B$4,"In scadenza","Programmata"))))))),"Da completare"))</f>
        <v/>
      </c>
      <c r="H81" s="23">
        <f>IF(A81="","",Spese!$D$8)</f>
        <v/>
      </c>
    </row>
    <row r="82">
      <c r="A82" s="9">
        <f>IFERROR(IF(OR(Spese!$A$8="",6&gt;Spese!$G$8),"",Spese!$A$8),"")</f>
        <v/>
      </c>
      <c r="B82" s="27">
        <f>IF(A82="","",Spese!$B$8)</f>
        <v/>
      </c>
      <c r="C82" s="27">
        <f>IF(A82="","",Spese!$C$8)</f>
        <v/>
      </c>
      <c r="D82" s="10">
        <f>IF(A82="","",6)</f>
        <v/>
      </c>
      <c r="E82" s="25">
        <f>IF(A82="","",IFERROR(EDATE(Spese!$I$8,(D82-1)*Spese!$H$8),""))</f>
        <v/>
      </c>
      <c r="F82" s="40">
        <f>IF(A82="","",IFERROR(IF(D82=Spese!$G$8,Spese!$L$8-Spese!$M$8*(Spese!$G$8-1),Spese!$M$8),""))</f>
        <v/>
      </c>
      <c r="G82" s="9">
        <f>IF(A82="","",IFERROR(IF(Spese!$K$8="Annullato","Annullata",IF(Spese!$K$8="Sospeso","Sospesa",IF(Spese!$K$8="Da valutare","Da valutare",IF(E82="","Da completare",IF(D82&lt;=Spese!$J$8,"Saldata",IF(E82&lt;Parametri!$B$3,"Scaduta",IF(E82&lt;=Parametri!$B$3+Parametri!$B$4,"In scadenza","Programmata"))))))),"Da completare"))</f>
        <v/>
      </c>
      <c r="H82" s="27">
        <f>IF(A82="","",Spese!$D$8)</f>
        <v/>
      </c>
    </row>
    <row r="83">
      <c r="A83" s="5">
        <f>IFERROR(IF(OR(Spese!$A$8="",7&gt;Spese!$G$8),"",Spese!$A$8),"")</f>
        <v/>
      </c>
      <c r="B83" s="23">
        <f>IF(A83="","",Spese!$B$8)</f>
        <v/>
      </c>
      <c r="C83" s="23">
        <f>IF(A83="","",Spese!$C$8)</f>
        <v/>
      </c>
      <c r="D83" s="6">
        <f>IF(A83="","",7)</f>
        <v/>
      </c>
      <c r="E83" s="21">
        <f>IF(A83="","",IFERROR(EDATE(Spese!$I$8,(D83-1)*Spese!$H$8),""))</f>
        <v/>
      </c>
      <c r="F83" s="38">
        <f>IF(A83="","",IFERROR(IF(D83=Spese!$G$8,Spese!$L$8-Spese!$M$8*(Spese!$G$8-1),Spese!$M$8),""))</f>
        <v/>
      </c>
      <c r="G83" s="5">
        <f>IF(A83="","",IFERROR(IF(Spese!$K$8="Annullato","Annullata",IF(Spese!$K$8="Sospeso","Sospesa",IF(Spese!$K$8="Da valutare","Da valutare",IF(E83="","Da completare",IF(D83&lt;=Spese!$J$8,"Saldata",IF(E83&lt;Parametri!$B$3,"Scaduta",IF(E83&lt;=Parametri!$B$3+Parametri!$B$4,"In scadenza","Programmata"))))))),"Da completare"))</f>
        <v/>
      </c>
      <c r="H83" s="23">
        <f>IF(A83="","",Spese!$D$8)</f>
        <v/>
      </c>
    </row>
    <row r="84">
      <c r="A84" s="9">
        <f>IFERROR(IF(OR(Spese!$A$8="",8&gt;Spese!$G$8),"",Spese!$A$8),"")</f>
        <v/>
      </c>
      <c r="B84" s="27">
        <f>IF(A84="","",Spese!$B$8)</f>
        <v/>
      </c>
      <c r="C84" s="27">
        <f>IF(A84="","",Spese!$C$8)</f>
        <v/>
      </c>
      <c r="D84" s="10">
        <f>IF(A84="","",8)</f>
        <v/>
      </c>
      <c r="E84" s="25">
        <f>IF(A84="","",IFERROR(EDATE(Spese!$I$8,(D84-1)*Spese!$H$8),""))</f>
        <v/>
      </c>
      <c r="F84" s="40">
        <f>IF(A84="","",IFERROR(IF(D84=Spese!$G$8,Spese!$L$8-Spese!$M$8*(Spese!$G$8-1),Spese!$M$8),""))</f>
        <v/>
      </c>
      <c r="G84" s="9">
        <f>IF(A84="","",IFERROR(IF(Spese!$K$8="Annullato","Annullata",IF(Spese!$K$8="Sospeso","Sospesa",IF(Spese!$K$8="Da valutare","Da valutare",IF(E84="","Da completare",IF(D84&lt;=Spese!$J$8,"Saldata",IF(E84&lt;Parametri!$B$3,"Scaduta",IF(E84&lt;=Parametri!$B$3+Parametri!$B$4,"In scadenza","Programmata"))))))),"Da completare"))</f>
        <v/>
      </c>
      <c r="H84" s="27">
        <f>IF(A84="","",Spese!$D$8)</f>
        <v/>
      </c>
    </row>
    <row r="85">
      <c r="A85" s="5">
        <f>IFERROR(IF(OR(Spese!$A$8="",9&gt;Spese!$G$8),"",Spese!$A$8),"")</f>
        <v/>
      </c>
      <c r="B85" s="23">
        <f>IF(A85="","",Spese!$B$8)</f>
        <v/>
      </c>
      <c r="C85" s="23">
        <f>IF(A85="","",Spese!$C$8)</f>
        <v/>
      </c>
      <c r="D85" s="6">
        <f>IF(A85="","",9)</f>
        <v/>
      </c>
      <c r="E85" s="21">
        <f>IF(A85="","",IFERROR(EDATE(Spese!$I$8,(D85-1)*Spese!$H$8),""))</f>
        <v/>
      </c>
      <c r="F85" s="38">
        <f>IF(A85="","",IFERROR(IF(D85=Spese!$G$8,Spese!$L$8-Spese!$M$8*(Spese!$G$8-1),Spese!$M$8),""))</f>
        <v/>
      </c>
      <c r="G85" s="5">
        <f>IF(A85="","",IFERROR(IF(Spese!$K$8="Annullato","Annullata",IF(Spese!$K$8="Sospeso","Sospesa",IF(Spese!$K$8="Da valutare","Da valutare",IF(E85="","Da completare",IF(D85&lt;=Spese!$J$8,"Saldata",IF(E85&lt;Parametri!$B$3,"Scaduta",IF(E85&lt;=Parametri!$B$3+Parametri!$B$4,"In scadenza","Programmata"))))))),"Da completare"))</f>
        <v/>
      </c>
      <c r="H85" s="23">
        <f>IF(A85="","",Spese!$D$8)</f>
        <v/>
      </c>
    </row>
    <row r="86">
      <c r="A86" s="9">
        <f>IFERROR(IF(OR(Spese!$A$8="",10&gt;Spese!$G$8),"",Spese!$A$8),"")</f>
        <v/>
      </c>
      <c r="B86" s="27">
        <f>IF(A86="","",Spese!$B$8)</f>
        <v/>
      </c>
      <c r="C86" s="27">
        <f>IF(A86="","",Spese!$C$8)</f>
        <v/>
      </c>
      <c r="D86" s="10">
        <f>IF(A86="","",10)</f>
        <v/>
      </c>
      <c r="E86" s="25">
        <f>IF(A86="","",IFERROR(EDATE(Spese!$I$8,(D86-1)*Spese!$H$8),""))</f>
        <v/>
      </c>
      <c r="F86" s="40">
        <f>IF(A86="","",IFERROR(IF(D86=Spese!$G$8,Spese!$L$8-Spese!$M$8*(Spese!$G$8-1),Spese!$M$8),""))</f>
        <v/>
      </c>
      <c r="G86" s="9">
        <f>IF(A86="","",IFERROR(IF(Spese!$K$8="Annullato","Annullata",IF(Spese!$K$8="Sospeso","Sospesa",IF(Spese!$K$8="Da valutare","Da valutare",IF(E86="","Da completare",IF(D86&lt;=Spese!$J$8,"Saldata",IF(E86&lt;Parametri!$B$3,"Scaduta",IF(E86&lt;=Parametri!$B$3+Parametri!$B$4,"In scadenza","Programmata"))))))),"Da completare"))</f>
        <v/>
      </c>
      <c r="H86" s="27">
        <f>IF(A86="","",Spese!$D$8)</f>
        <v/>
      </c>
    </row>
    <row r="87">
      <c r="A87" s="5">
        <f>IFERROR(IF(OR(Spese!$A$8="",11&gt;Spese!$G$8),"",Spese!$A$8),"")</f>
        <v/>
      </c>
      <c r="B87" s="23">
        <f>IF(A87="","",Spese!$B$8)</f>
        <v/>
      </c>
      <c r="C87" s="23">
        <f>IF(A87="","",Spese!$C$8)</f>
        <v/>
      </c>
      <c r="D87" s="6">
        <f>IF(A87="","",11)</f>
        <v/>
      </c>
      <c r="E87" s="21">
        <f>IF(A87="","",IFERROR(EDATE(Spese!$I$8,(D87-1)*Spese!$H$8),""))</f>
        <v/>
      </c>
      <c r="F87" s="38">
        <f>IF(A87="","",IFERROR(IF(D87=Spese!$G$8,Spese!$L$8-Spese!$M$8*(Spese!$G$8-1),Spese!$M$8),""))</f>
        <v/>
      </c>
      <c r="G87" s="5">
        <f>IF(A87="","",IFERROR(IF(Spese!$K$8="Annullato","Annullata",IF(Spese!$K$8="Sospeso","Sospesa",IF(Spese!$K$8="Da valutare","Da valutare",IF(E87="","Da completare",IF(D87&lt;=Spese!$J$8,"Saldata",IF(E87&lt;Parametri!$B$3,"Scaduta",IF(E87&lt;=Parametri!$B$3+Parametri!$B$4,"In scadenza","Programmata"))))))),"Da completare"))</f>
        <v/>
      </c>
      <c r="H87" s="23">
        <f>IF(A87="","",Spese!$D$8)</f>
        <v/>
      </c>
    </row>
    <row r="88">
      <c r="A88" s="9">
        <f>IFERROR(IF(OR(Spese!$A$8="",12&gt;Spese!$G$8),"",Spese!$A$8),"")</f>
        <v/>
      </c>
      <c r="B88" s="27">
        <f>IF(A88="","",Spese!$B$8)</f>
        <v/>
      </c>
      <c r="C88" s="27">
        <f>IF(A88="","",Spese!$C$8)</f>
        <v/>
      </c>
      <c r="D88" s="10">
        <f>IF(A88="","",12)</f>
        <v/>
      </c>
      <c r="E88" s="25">
        <f>IF(A88="","",IFERROR(EDATE(Spese!$I$8,(D88-1)*Spese!$H$8),""))</f>
        <v/>
      </c>
      <c r="F88" s="40">
        <f>IF(A88="","",IFERROR(IF(D88=Spese!$G$8,Spese!$L$8-Spese!$M$8*(Spese!$G$8-1),Spese!$M$8),""))</f>
        <v/>
      </c>
      <c r="G88" s="9">
        <f>IF(A88="","",IFERROR(IF(Spese!$K$8="Annullato","Annullata",IF(Spese!$K$8="Sospeso","Sospesa",IF(Spese!$K$8="Da valutare","Da valutare",IF(E88="","Da completare",IF(D88&lt;=Spese!$J$8,"Saldata",IF(E88&lt;Parametri!$B$3,"Scaduta",IF(E88&lt;=Parametri!$B$3+Parametri!$B$4,"In scadenza","Programmata"))))))),"Da completare"))</f>
        <v/>
      </c>
      <c r="H88" s="27">
        <f>IF(A88="","",Spese!$D$8)</f>
        <v/>
      </c>
    </row>
    <row r="89">
      <c r="A89" s="5">
        <f>IFERROR(IF(OR(Spese!$A$8="",13&gt;Spese!$G$8),"",Spese!$A$8),"")</f>
        <v/>
      </c>
      <c r="B89" s="23">
        <f>IF(A89="","",Spese!$B$8)</f>
        <v/>
      </c>
      <c r="C89" s="23">
        <f>IF(A89="","",Spese!$C$8)</f>
        <v/>
      </c>
      <c r="D89" s="6">
        <f>IF(A89="","",13)</f>
        <v/>
      </c>
      <c r="E89" s="21">
        <f>IF(A89="","",IFERROR(EDATE(Spese!$I$8,(D89-1)*Spese!$H$8),""))</f>
        <v/>
      </c>
      <c r="F89" s="38">
        <f>IF(A89="","",IFERROR(IF(D89=Spese!$G$8,Spese!$L$8-Spese!$M$8*(Spese!$G$8-1),Spese!$M$8),""))</f>
        <v/>
      </c>
      <c r="G89" s="5">
        <f>IF(A89="","",IFERROR(IF(Spese!$K$8="Annullato","Annullata",IF(Spese!$K$8="Sospeso","Sospesa",IF(Spese!$K$8="Da valutare","Da valutare",IF(E89="","Da completare",IF(D89&lt;=Spese!$J$8,"Saldata",IF(E89&lt;Parametri!$B$3,"Scaduta",IF(E89&lt;=Parametri!$B$3+Parametri!$B$4,"In scadenza","Programmata"))))))),"Da completare"))</f>
        <v/>
      </c>
      <c r="H89" s="23">
        <f>IF(A89="","",Spese!$D$8)</f>
        <v/>
      </c>
    </row>
    <row r="90">
      <c r="A90" s="9">
        <f>IFERROR(IF(OR(Spese!$A$8="",14&gt;Spese!$G$8),"",Spese!$A$8),"")</f>
        <v/>
      </c>
      <c r="B90" s="27">
        <f>IF(A90="","",Spese!$B$8)</f>
        <v/>
      </c>
      <c r="C90" s="27">
        <f>IF(A90="","",Spese!$C$8)</f>
        <v/>
      </c>
      <c r="D90" s="10">
        <f>IF(A90="","",14)</f>
        <v/>
      </c>
      <c r="E90" s="25">
        <f>IF(A90="","",IFERROR(EDATE(Spese!$I$8,(D90-1)*Spese!$H$8),""))</f>
        <v/>
      </c>
      <c r="F90" s="40">
        <f>IF(A90="","",IFERROR(IF(D90=Spese!$G$8,Spese!$L$8-Spese!$M$8*(Spese!$G$8-1),Spese!$M$8),""))</f>
        <v/>
      </c>
      <c r="G90" s="9">
        <f>IF(A90="","",IFERROR(IF(Spese!$K$8="Annullato","Annullata",IF(Spese!$K$8="Sospeso","Sospesa",IF(Spese!$K$8="Da valutare","Da valutare",IF(E90="","Da completare",IF(D90&lt;=Spese!$J$8,"Saldata",IF(E90&lt;Parametri!$B$3,"Scaduta",IF(E90&lt;=Parametri!$B$3+Parametri!$B$4,"In scadenza","Programmata"))))))),"Da completare"))</f>
        <v/>
      </c>
      <c r="H90" s="27">
        <f>IF(A90="","",Spese!$D$8)</f>
        <v/>
      </c>
    </row>
    <row r="91">
      <c r="A91" s="5">
        <f>IFERROR(IF(OR(Spese!$A$8="",15&gt;Spese!$G$8),"",Spese!$A$8),"")</f>
        <v/>
      </c>
      <c r="B91" s="23">
        <f>IF(A91="","",Spese!$B$8)</f>
        <v/>
      </c>
      <c r="C91" s="23">
        <f>IF(A91="","",Spese!$C$8)</f>
        <v/>
      </c>
      <c r="D91" s="6">
        <f>IF(A91="","",15)</f>
        <v/>
      </c>
      <c r="E91" s="21">
        <f>IF(A91="","",IFERROR(EDATE(Spese!$I$8,(D91-1)*Spese!$H$8),""))</f>
        <v/>
      </c>
      <c r="F91" s="38">
        <f>IF(A91="","",IFERROR(IF(D91=Spese!$G$8,Spese!$L$8-Spese!$M$8*(Spese!$G$8-1),Spese!$M$8),""))</f>
        <v/>
      </c>
      <c r="G91" s="5">
        <f>IF(A91="","",IFERROR(IF(Spese!$K$8="Annullato","Annullata",IF(Spese!$K$8="Sospeso","Sospesa",IF(Spese!$K$8="Da valutare","Da valutare",IF(E91="","Da completare",IF(D91&lt;=Spese!$J$8,"Saldata",IF(E91&lt;Parametri!$B$3,"Scaduta",IF(E91&lt;=Parametri!$B$3+Parametri!$B$4,"In scadenza","Programmata"))))))),"Da completare"))</f>
        <v/>
      </c>
      <c r="H91" s="23">
        <f>IF(A91="","",Spese!$D$8)</f>
        <v/>
      </c>
    </row>
    <row r="92">
      <c r="A92" s="9">
        <f>IFERROR(IF(OR(Spese!$A$8="",16&gt;Spese!$G$8),"",Spese!$A$8),"")</f>
        <v/>
      </c>
      <c r="B92" s="27">
        <f>IF(A92="","",Spese!$B$8)</f>
        <v/>
      </c>
      <c r="C92" s="27">
        <f>IF(A92="","",Spese!$C$8)</f>
        <v/>
      </c>
      <c r="D92" s="10">
        <f>IF(A92="","",16)</f>
        <v/>
      </c>
      <c r="E92" s="25">
        <f>IF(A92="","",IFERROR(EDATE(Spese!$I$8,(D92-1)*Spese!$H$8),""))</f>
        <v/>
      </c>
      <c r="F92" s="40">
        <f>IF(A92="","",IFERROR(IF(D92=Spese!$G$8,Spese!$L$8-Spese!$M$8*(Spese!$G$8-1),Spese!$M$8),""))</f>
        <v/>
      </c>
      <c r="G92" s="9">
        <f>IF(A92="","",IFERROR(IF(Spese!$K$8="Annullato","Annullata",IF(Spese!$K$8="Sospeso","Sospesa",IF(Spese!$K$8="Da valutare","Da valutare",IF(E92="","Da completare",IF(D92&lt;=Spese!$J$8,"Saldata",IF(E92&lt;Parametri!$B$3,"Scaduta",IF(E92&lt;=Parametri!$B$3+Parametri!$B$4,"In scadenza","Programmata"))))))),"Da completare"))</f>
        <v/>
      </c>
      <c r="H92" s="27">
        <f>IF(A92="","",Spese!$D$8)</f>
        <v/>
      </c>
    </row>
    <row r="93">
      <c r="A93" s="5">
        <f>IFERROR(IF(OR(Spese!$A$8="",17&gt;Spese!$G$8),"",Spese!$A$8),"")</f>
        <v/>
      </c>
      <c r="B93" s="23">
        <f>IF(A93="","",Spese!$B$8)</f>
        <v/>
      </c>
      <c r="C93" s="23">
        <f>IF(A93="","",Spese!$C$8)</f>
        <v/>
      </c>
      <c r="D93" s="6">
        <f>IF(A93="","",17)</f>
        <v/>
      </c>
      <c r="E93" s="21">
        <f>IF(A93="","",IFERROR(EDATE(Spese!$I$8,(D93-1)*Spese!$H$8),""))</f>
        <v/>
      </c>
      <c r="F93" s="38">
        <f>IF(A93="","",IFERROR(IF(D93=Spese!$G$8,Spese!$L$8-Spese!$M$8*(Spese!$G$8-1),Spese!$M$8),""))</f>
        <v/>
      </c>
      <c r="G93" s="5">
        <f>IF(A93="","",IFERROR(IF(Spese!$K$8="Annullato","Annullata",IF(Spese!$K$8="Sospeso","Sospesa",IF(Spese!$K$8="Da valutare","Da valutare",IF(E93="","Da completare",IF(D93&lt;=Spese!$J$8,"Saldata",IF(E93&lt;Parametri!$B$3,"Scaduta",IF(E93&lt;=Parametri!$B$3+Parametri!$B$4,"In scadenza","Programmata"))))))),"Da completare"))</f>
        <v/>
      </c>
      <c r="H93" s="23">
        <f>IF(A93="","",Spese!$D$8)</f>
        <v/>
      </c>
    </row>
    <row r="94">
      <c r="A94" s="9">
        <f>IFERROR(IF(OR(Spese!$A$8="",18&gt;Spese!$G$8),"",Spese!$A$8),"")</f>
        <v/>
      </c>
      <c r="B94" s="27">
        <f>IF(A94="","",Spese!$B$8)</f>
        <v/>
      </c>
      <c r="C94" s="27">
        <f>IF(A94="","",Spese!$C$8)</f>
        <v/>
      </c>
      <c r="D94" s="10">
        <f>IF(A94="","",18)</f>
        <v/>
      </c>
      <c r="E94" s="25">
        <f>IF(A94="","",IFERROR(EDATE(Spese!$I$8,(D94-1)*Spese!$H$8),""))</f>
        <v/>
      </c>
      <c r="F94" s="40">
        <f>IF(A94="","",IFERROR(IF(D94=Spese!$G$8,Spese!$L$8-Spese!$M$8*(Spese!$G$8-1),Spese!$M$8),""))</f>
        <v/>
      </c>
      <c r="G94" s="9">
        <f>IF(A94="","",IFERROR(IF(Spese!$K$8="Annullato","Annullata",IF(Spese!$K$8="Sospeso","Sospesa",IF(Spese!$K$8="Da valutare","Da valutare",IF(E94="","Da completare",IF(D94&lt;=Spese!$J$8,"Saldata",IF(E94&lt;Parametri!$B$3,"Scaduta",IF(E94&lt;=Parametri!$B$3+Parametri!$B$4,"In scadenza","Programmata"))))))),"Da completare"))</f>
        <v/>
      </c>
      <c r="H94" s="27">
        <f>IF(A94="","",Spese!$D$8)</f>
        <v/>
      </c>
    </row>
    <row r="95">
      <c r="A95" s="5">
        <f>IFERROR(IF(OR(Spese!$A$8="",19&gt;Spese!$G$8),"",Spese!$A$8),"")</f>
        <v/>
      </c>
      <c r="B95" s="23">
        <f>IF(A95="","",Spese!$B$8)</f>
        <v/>
      </c>
      <c r="C95" s="23">
        <f>IF(A95="","",Spese!$C$8)</f>
        <v/>
      </c>
      <c r="D95" s="6">
        <f>IF(A95="","",19)</f>
        <v/>
      </c>
      <c r="E95" s="21">
        <f>IF(A95="","",IFERROR(EDATE(Spese!$I$8,(D95-1)*Spese!$H$8),""))</f>
        <v/>
      </c>
      <c r="F95" s="38">
        <f>IF(A95="","",IFERROR(IF(D95=Spese!$G$8,Spese!$L$8-Spese!$M$8*(Spese!$G$8-1),Spese!$M$8),""))</f>
        <v/>
      </c>
      <c r="G95" s="5">
        <f>IF(A95="","",IFERROR(IF(Spese!$K$8="Annullato","Annullata",IF(Spese!$K$8="Sospeso","Sospesa",IF(Spese!$K$8="Da valutare","Da valutare",IF(E95="","Da completare",IF(D95&lt;=Spese!$J$8,"Saldata",IF(E95&lt;Parametri!$B$3,"Scaduta",IF(E95&lt;=Parametri!$B$3+Parametri!$B$4,"In scadenza","Programmata"))))))),"Da completare"))</f>
        <v/>
      </c>
      <c r="H95" s="23">
        <f>IF(A95="","",Spese!$D$8)</f>
        <v/>
      </c>
    </row>
    <row r="96">
      <c r="A96" s="9">
        <f>IFERROR(IF(OR(Spese!$A$8="",20&gt;Spese!$G$8),"",Spese!$A$8),"")</f>
        <v/>
      </c>
      <c r="B96" s="27">
        <f>IF(A96="","",Spese!$B$8)</f>
        <v/>
      </c>
      <c r="C96" s="27">
        <f>IF(A96="","",Spese!$C$8)</f>
        <v/>
      </c>
      <c r="D96" s="10">
        <f>IF(A96="","",20)</f>
        <v/>
      </c>
      <c r="E96" s="25">
        <f>IF(A96="","",IFERROR(EDATE(Spese!$I$8,(D96-1)*Spese!$H$8),""))</f>
        <v/>
      </c>
      <c r="F96" s="40">
        <f>IF(A96="","",IFERROR(IF(D96=Spese!$G$8,Spese!$L$8-Spese!$M$8*(Spese!$G$8-1),Spese!$M$8),""))</f>
        <v/>
      </c>
      <c r="G96" s="9">
        <f>IF(A96="","",IFERROR(IF(Spese!$K$8="Annullato","Annullata",IF(Spese!$K$8="Sospeso","Sospesa",IF(Spese!$K$8="Da valutare","Da valutare",IF(E96="","Da completare",IF(D96&lt;=Spese!$J$8,"Saldata",IF(E96&lt;Parametri!$B$3,"Scaduta",IF(E96&lt;=Parametri!$B$3+Parametri!$B$4,"In scadenza","Programmata"))))))),"Da completare"))</f>
        <v/>
      </c>
      <c r="H96" s="27">
        <f>IF(A96="","",Spese!$D$8)</f>
        <v/>
      </c>
    </row>
    <row r="97">
      <c r="A97" s="5">
        <f>IFERROR(IF(OR(Spese!$A$8="",21&gt;Spese!$G$8),"",Spese!$A$8),"")</f>
        <v/>
      </c>
      <c r="B97" s="23">
        <f>IF(A97="","",Spese!$B$8)</f>
        <v/>
      </c>
      <c r="C97" s="23">
        <f>IF(A97="","",Spese!$C$8)</f>
        <v/>
      </c>
      <c r="D97" s="6">
        <f>IF(A97="","",21)</f>
        <v/>
      </c>
      <c r="E97" s="21">
        <f>IF(A97="","",IFERROR(EDATE(Spese!$I$8,(D97-1)*Spese!$H$8),""))</f>
        <v/>
      </c>
      <c r="F97" s="38">
        <f>IF(A97="","",IFERROR(IF(D97=Spese!$G$8,Spese!$L$8-Spese!$M$8*(Spese!$G$8-1),Spese!$M$8),""))</f>
        <v/>
      </c>
      <c r="G97" s="5">
        <f>IF(A97="","",IFERROR(IF(Spese!$K$8="Annullato","Annullata",IF(Spese!$K$8="Sospeso","Sospesa",IF(Spese!$K$8="Da valutare","Da valutare",IF(E97="","Da completare",IF(D97&lt;=Spese!$J$8,"Saldata",IF(E97&lt;Parametri!$B$3,"Scaduta",IF(E97&lt;=Parametri!$B$3+Parametri!$B$4,"In scadenza","Programmata"))))))),"Da completare"))</f>
        <v/>
      </c>
      <c r="H97" s="23">
        <f>IF(A97="","",Spese!$D$8)</f>
        <v/>
      </c>
    </row>
    <row r="98">
      <c r="A98" s="9">
        <f>IFERROR(IF(OR(Spese!$A$8="",22&gt;Spese!$G$8),"",Spese!$A$8),"")</f>
        <v/>
      </c>
      <c r="B98" s="27">
        <f>IF(A98="","",Spese!$B$8)</f>
        <v/>
      </c>
      <c r="C98" s="27">
        <f>IF(A98="","",Spese!$C$8)</f>
        <v/>
      </c>
      <c r="D98" s="10">
        <f>IF(A98="","",22)</f>
        <v/>
      </c>
      <c r="E98" s="25">
        <f>IF(A98="","",IFERROR(EDATE(Spese!$I$8,(D98-1)*Spese!$H$8),""))</f>
        <v/>
      </c>
      <c r="F98" s="40">
        <f>IF(A98="","",IFERROR(IF(D98=Spese!$G$8,Spese!$L$8-Spese!$M$8*(Spese!$G$8-1),Spese!$M$8),""))</f>
        <v/>
      </c>
      <c r="G98" s="9">
        <f>IF(A98="","",IFERROR(IF(Spese!$K$8="Annullato","Annullata",IF(Spese!$K$8="Sospeso","Sospesa",IF(Spese!$K$8="Da valutare","Da valutare",IF(E98="","Da completare",IF(D98&lt;=Spese!$J$8,"Saldata",IF(E98&lt;Parametri!$B$3,"Scaduta",IF(E98&lt;=Parametri!$B$3+Parametri!$B$4,"In scadenza","Programmata"))))))),"Da completare"))</f>
        <v/>
      </c>
      <c r="H98" s="27">
        <f>IF(A98="","",Spese!$D$8)</f>
        <v/>
      </c>
    </row>
    <row r="99">
      <c r="A99" s="5">
        <f>IFERROR(IF(OR(Spese!$A$8="",23&gt;Spese!$G$8),"",Spese!$A$8),"")</f>
        <v/>
      </c>
      <c r="B99" s="23">
        <f>IF(A99="","",Spese!$B$8)</f>
        <v/>
      </c>
      <c r="C99" s="23">
        <f>IF(A99="","",Spese!$C$8)</f>
        <v/>
      </c>
      <c r="D99" s="6">
        <f>IF(A99="","",23)</f>
        <v/>
      </c>
      <c r="E99" s="21">
        <f>IF(A99="","",IFERROR(EDATE(Spese!$I$8,(D99-1)*Spese!$H$8),""))</f>
        <v/>
      </c>
      <c r="F99" s="38">
        <f>IF(A99="","",IFERROR(IF(D99=Spese!$G$8,Spese!$L$8-Spese!$M$8*(Spese!$G$8-1),Spese!$M$8),""))</f>
        <v/>
      </c>
      <c r="G99" s="5">
        <f>IF(A99="","",IFERROR(IF(Spese!$K$8="Annullato","Annullata",IF(Spese!$K$8="Sospeso","Sospesa",IF(Spese!$K$8="Da valutare","Da valutare",IF(E99="","Da completare",IF(D99&lt;=Spese!$J$8,"Saldata",IF(E99&lt;Parametri!$B$3,"Scaduta",IF(E99&lt;=Parametri!$B$3+Parametri!$B$4,"In scadenza","Programmata"))))))),"Da completare"))</f>
        <v/>
      </c>
      <c r="H99" s="23">
        <f>IF(A99="","",Spese!$D$8)</f>
        <v/>
      </c>
    </row>
    <row r="100">
      <c r="A100" s="9">
        <f>IFERROR(IF(OR(Spese!$A$8="",24&gt;Spese!$G$8),"",Spese!$A$8),"")</f>
        <v/>
      </c>
      <c r="B100" s="27">
        <f>IF(A100="","",Spese!$B$8)</f>
        <v/>
      </c>
      <c r="C100" s="27">
        <f>IF(A100="","",Spese!$C$8)</f>
        <v/>
      </c>
      <c r="D100" s="10">
        <f>IF(A100="","",24)</f>
        <v/>
      </c>
      <c r="E100" s="25">
        <f>IF(A100="","",IFERROR(EDATE(Spese!$I$8,(D100-1)*Spese!$H$8),""))</f>
        <v/>
      </c>
      <c r="F100" s="40">
        <f>IF(A100="","",IFERROR(IF(D100=Spese!$G$8,Spese!$L$8-Spese!$M$8*(Spese!$G$8-1),Spese!$M$8),""))</f>
        <v/>
      </c>
      <c r="G100" s="9">
        <f>IF(A100="","",IFERROR(IF(Spese!$K$8="Annullato","Annullata",IF(Spese!$K$8="Sospeso","Sospesa",IF(Spese!$K$8="Da valutare","Da valutare",IF(E100="","Da completare",IF(D100&lt;=Spese!$J$8,"Saldata",IF(E100&lt;Parametri!$B$3,"Scaduta",IF(E100&lt;=Parametri!$B$3+Parametri!$B$4,"In scadenza","Programmata"))))))),"Da completare"))</f>
        <v/>
      </c>
      <c r="H100" s="27">
        <f>IF(A100="","",Spese!$D$8)</f>
        <v/>
      </c>
    </row>
    <row r="101">
      <c r="A101" s="5">
        <f>IFERROR(IF(OR(Spese!$A$9="",1&gt;Spese!$G$9),"",Spese!$A$9),"")</f>
        <v/>
      </c>
      <c r="B101" s="23">
        <f>IF(A101="","",Spese!$B$9)</f>
        <v/>
      </c>
      <c r="C101" s="23">
        <f>IF(A101="","",Spese!$C$9)</f>
        <v/>
      </c>
      <c r="D101" s="6">
        <f>IF(A101="","",1)</f>
        <v/>
      </c>
      <c r="E101" s="21">
        <f>IF(A101="","",IFERROR(EDATE(Spese!$I$9,(D101-1)*Spese!$H$9),""))</f>
        <v/>
      </c>
      <c r="F101" s="38">
        <f>IF(A101="","",IFERROR(IF(D101=Spese!$G$9,Spese!$L$9-Spese!$M$9*(Spese!$G$9-1),Spese!$M$9),""))</f>
        <v/>
      </c>
      <c r="G101" s="5">
        <f>IF(A101="","",IFERROR(IF(Spese!$K$9="Annullato","Annullata",IF(Spese!$K$9="Sospeso","Sospesa",IF(Spese!$K$9="Da valutare","Da valutare",IF(E101="","Da completare",IF(D101&lt;=Spese!$J$9,"Saldata",IF(E101&lt;Parametri!$B$3,"Scaduta",IF(E101&lt;=Parametri!$B$3+Parametri!$B$4,"In scadenza","Programmata"))))))),"Da completare"))</f>
        <v/>
      </c>
      <c r="H101" s="23">
        <f>IF(A101="","",Spese!$D$9)</f>
        <v/>
      </c>
    </row>
    <row r="102">
      <c r="A102" s="9">
        <f>IFERROR(IF(OR(Spese!$A$9="",2&gt;Spese!$G$9),"",Spese!$A$9),"")</f>
        <v/>
      </c>
      <c r="B102" s="27">
        <f>IF(A102="","",Spese!$B$9)</f>
        <v/>
      </c>
      <c r="C102" s="27">
        <f>IF(A102="","",Spese!$C$9)</f>
        <v/>
      </c>
      <c r="D102" s="10">
        <f>IF(A102="","",2)</f>
        <v/>
      </c>
      <c r="E102" s="25">
        <f>IF(A102="","",IFERROR(EDATE(Spese!$I$9,(D102-1)*Spese!$H$9),""))</f>
        <v/>
      </c>
      <c r="F102" s="40">
        <f>IF(A102="","",IFERROR(IF(D102=Spese!$G$9,Spese!$L$9-Spese!$M$9*(Spese!$G$9-1),Spese!$M$9),""))</f>
        <v/>
      </c>
      <c r="G102" s="9">
        <f>IF(A102="","",IFERROR(IF(Spese!$K$9="Annullato","Annullata",IF(Spese!$K$9="Sospeso","Sospesa",IF(Spese!$K$9="Da valutare","Da valutare",IF(E102="","Da completare",IF(D102&lt;=Spese!$J$9,"Saldata",IF(E102&lt;Parametri!$B$3,"Scaduta",IF(E102&lt;=Parametri!$B$3+Parametri!$B$4,"In scadenza","Programmata"))))))),"Da completare"))</f>
        <v/>
      </c>
      <c r="H102" s="27">
        <f>IF(A102="","",Spese!$D$9)</f>
        <v/>
      </c>
    </row>
    <row r="103">
      <c r="A103" s="5">
        <f>IFERROR(IF(OR(Spese!$A$9="",3&gt;Spese!$G$9),"",Spese!$A$9),"")</f>
        <v/>
      </c>
      <c r="B103" s="23">
        <f>IF(A103="","",Spese!$B$9)</f>
        <v/>
      </c>
      <c r="C103" s="23">
        <f>IF(A103="","",Spese!$C$9)</f>
        <v/>
      </c>
      <c r="D103" s="6">
        <f>IF(A103="","",3)</f>
        <v/>
      </c>
      <c r="E103" s="21">
        <f>IF(A103="","",IFERROR(EDATE(Spese!$I$9,(D103-1)*Spese!$H$9),""))</f>
        <v/>
      </c>
      <c r="F103" s="38">
        <f>IF(A103="","",IFERROR(IF(D103=Spese!$G$9,Spese!$L$9-Spese!$M$9*(Spese!$G$9-1),Spese!$M$9),""))</f>
        <v/>
      </c>
      <c r="G103" s="5">
        <f>IF(A103="","",IFERROR(IF(Spese!$K$9="Annullato","Annullata",IF(Spese!$K$9="Sospeso","Sospesa",IF(Spese!$K$9="Da valutare","Da valutare",IF(E103="","Da completare",IF(D103&lt;=Spese!$J$9,"Saldata",IF(E103&lt;Parametri!$B$3,"Scaduta",IF(E103&lt;=Parametri!$B$3+Parametri!$B$4,"In scadenza","Programmata"))))))),"Da completare"))</f>
        <v/>
      </c>
      <c r="H103" s="23">
        <f>IF(A103="","",Spese!$D$9)</f>
        <v/>
      </c>
    </row>
    <row r="104">
      <c r="A104" s="9">
        <f>IFERROR(IF(OR(Spese!$A$9="",4&gt;Spese!$G$9),"",Spese!$A$9),"")</f>
        <v/>
      </c>
      <c r="B104" s="27">
        <f>IF(A104="","",Spese!$B$9)</f>
        <v/>
      </c>
      <c r="C104" s="27">
        <f>IF(A104="","",Spese!$C$9)</f>
        <v/>
      </c>
      <c r="D104" s="10">
        <f>IF(A104="","",4)</f>
        <v/>
      </c>
      <c r="E104" s="25">
        <f>IF(A104="","",IFERROR(EDATE(Spese!$I$9,(D104-1)*Spese!$H$9),""))</f>
        <v/>
      </c>
      <c r="F104" s="40">
        <f>IF(A104="","",IFERROR(IF(D104=Spese!$G$9,Spese!$L$9-Spese!$M$9*(Spese!$G$9-1),Spese!$M$9),""))</f>
        <v/>
      </c>
      <c r="G104" s="9">
        <f>IF(A104="","",IFERROR(IF(Spese!$K$9="Annullato","Annullata",IF(Spese!$K$9="Sospeso","Sospesa",IF(Spese!$K$9="Da valutare","Da valutare",IF(E104="","Da completare",IF(D104&lt;=Spese!$J$9,"Saldata",IF(E104&lt;Parametri!$B$3,"Scaduta",IF(E104&lt;=Parametri!$B$3+Parametri!$B$4,"In scadenza","Programmata"))))))),"Da completare"))</f>
        <v/>
      </c>
      <c r="H104" s="27">
        <f>IF(A104="","",Spese!$D$9)</f>
        <v/>
      </c>
    </row>
    <row r="105">
      <c r="A105" s="5">
        <f>IFERROR(IF(OR(Spese!$A$9="",5&gt;Spese!$G$9),"",Spese!$A$9),"")</f>
        <v/>
      </c>
      <c r="B105" s="23">
        <f>IF(A105="","",Spese!$B$9)</f>
        <v/>
      </c>
      <c r="C105" s="23">
        <f>IF(A105="","",Spese!$C$9)</f>
        <v/>
      </c>
      <c r="D105" s="6">
        <f>IF(A105="","",5)</f>
        <v/>
      </c>
      <c r="E105" s="21">
        <f>IF(A105="","",IFERROR(EDATE(Spese!$I$9,(D105-1)*Spese!$H$9),""))</f>
        <v/>
      </c>
      <c r="F105" s="38">
        <f>IF(A105="","",IFERROR(IF(D105=Spese!$G$9,Spese!$L$9-Spese!$M$9*(Spese!$G$9-1),Spese!$M$9),""))</f>
        <v/>
      </c>
      <c r="G105" s="5">
        <f>IF(A105="","",IFERROR(IF(Spese!$K$9="Annullato","Annullata",IF(Spese!$K$9="Sospeso","Sospesa",IF(Spese!$K$9="Da valutare","Da valutare",IF(E105="","Da completare",IF(D105&lt;=Spese!$J$9,"Saldata",IF(E105&lt;Parametri!$B$3,"Scaduta",IF(E105&lt;=Parametri!$B$3+Parametri!$B$4,"In scadenza","Programmata"))))))),"Da completare"))</f>
        <v/>
      </c>
      <c r="H105" s="23">
        <f>IF(A105="","",Spese!$D$9)</f>
        <v/>
      </c>
    </row>
    <row r="106">
      <c r="A106" s="9">
        <f>IFERROR(IF(OR(Spese!$A$9="",6&gt;Spese!$G$9),"",Spese!$A$9),"")</f>
        <v/>
      </c>
      <c r="B106" s="27">
        <f>IF(A106="","",Spese!$B$9)</f>
        <v/>
      </c>
      <c r="C106" s="27">
        <f>IF(A106="","",Spese!$C$9)</f>
        <v/>
      </c>
      <c r="D106" s="10">
        <f>IF(A106="","",6)</f>
        <v/>
      </c>
      <c r="E106" s="25">
        <f>IF(A106="","",IFERROR(EDATE(Spese!$I$9,(D106-1)*Spese!$H$9),""))</f>
        <v/>
      </c>
      <c r="F106" s="40">
        <f>IF(A106="","",IFERROR(IF(D106=Spese!$G$9,Spese!$L$9-Spese!$M$9*(Spese!$G$9-1),Spese!$M$9),""))</f>
        <v/>
      </c>
      <c r="G106" s="9">
        <f>IF(A106="","",IFERROR(IF(Spese!$K$9="Annullato","Annullata",IF(Spese!$K$9="Sospeso","Sospesa",IF(Spese!$K$9="Da valutare","Da valutare",IF(E106="","Da completare",IF(D106&lt;=Spese!$J$9,"Saldata",IF(E106&lt;Parametri!$B$3,"Scaduta",IF(E106&lt;=Parametri!$B$3+Parametri!$B$4,"In scadenza","Programmata"))))))),"Da completare"))</f>
        <v/>
      </c>
      <c r="H106" s="27">
        <f>IF(A106="","",Spese!$D$9)</f>
        <v/>
      </c>
    </row>
    <row r="107">
      <c r="A107" s="5">
        <f>IFERROR(IF(OR(Spese!$A$9="",7&gt;Spese!$G$9),"",Spese!$A$9),"")</f>
        <v/>
      </c>
      <c r="B107" s="23">
        <f>IF(A107="","",Spese!$B$9)</f>
        <v/>
      </c>
      <c r="C107" s="23">
        <f>IF(A107="","",Spese!$C$9)</f>
        <v/>
      </c>
      <c r="D107" s="6">
        <f>IF(A107="","",7)</f>
        <v/>
      </c>
      <c r="E107" s="21">
        <f>IF(A107="","",IFERROR(EDATE(Spese!$I$9,(D107-1)*Spese!$H$9),""))</f>
        <v/>
      </c>
      <c r="F107" s="38">
        <f>IF(A107="","",IFERROR(IF(D107=Spese!$G$9,Spese!$L$9-Spese!$M$9*(Spese!$G$9-1),Spese!$M$9),""))</f>
        <v/>
      </c>
      <c r="G107" s="5">
        <f>IF(A107="","",IFERROR(IF(Spese!$K$9="Annullato","Annullata",IF(Spese!$K$9="Sospeso","Sospesa",IF(Spese!$K$9="Da valutare","Da valutare",IF(E107="","Da completare",IF(D107&lt;=Spese!$J$9,"Saldata",IF(E107&lt;Parametri!$B$3,"Scaduta",IF(E107&lt;=Parametri!$B$3+Parametri!$B$4,"In scadenza","Programmata"))))))),"Da completare"))</f>
        <v/>
      </c>
      <c r="H107" s="23">
        <f>IF(A107="","",Spese!$D$9)</f>
        <v/>
      </c>
    </row>
    <row r="108">
      <c r="A108" s="9">
        <f>IFERROR(IF(OR(Spese!$A$9="",8&gt;Spese!$G$9),"",Spese!$A$9),"")</f>
        <v/>
      </c>
      <c r="B108" s="27">
        <f>IF(A108="","",Spese!$B$9)</f>
        <v/>
      </c>
      <c r="C108" s="27">
        <f>IF(A108="","",Spese!$C$9)</f>
        <v/>
      </c>
      <c r="D108" s="10">
        <f>IF(A108="","",8)</f>
        <v/>
      </c>
      <c r="E108" s="25">
        <f>IF(A108="","",IFERROR(EDATE(Spese!$I$9,(D108-1)*Spese!$H$9),""))</f>
        <v/>
      </c>
      <c r="F108" s="40">
        <f>IF(A108="","",IFERROR(IF(D108=Spese!$G$9,Spese!$L$9-Spese!$M$9*(Spese!$G$9-1),Spese!$M$9),""))</f>
        <v/>
      </c>
      <c r="G108" s="9">
        <f>IF(A108="","",IFERROR(IF(Spese!$K$9="Annullato","Annullata",IF(Spese!$K$9="Sospeso","Sospesa",IF(Spese!$K$9="Da valutare","Da valutare",IF(E108="","Da completare",IF(D108&lt;=Spese!$J$9,"Saldata",IF(E108&lt;Parametri!$B$3,"Scaduta",IF(E108&lt;=Parametri!$B$3+Parametri!$B$4,"In scadenza","Programmata"))))))),"Da completare"))</f>
        <v/>
      </c>
      <c r="H108" s="27">
        <f>IF(A108="","",Spese!$D$9)</f>
        <v/>
      </c>
    </row>
    <row r="109">
      <c r="A109" s="5">
        <f>IFERROR(IF(OR(Spese!$A$9="",9&gt;Spese!$G$9),"",Spese!$A$9),"")</f>
        <v/>
      </c>
      <c r="B109" s="23">
        <f>IF(A109="","",Spese!$B$9)</f>
        <v/>
      </c>
      <c r="C109" s="23">
        <f>IF(A109="","",Spese!$C$9)</f>
        <v/>
      </c>
      <c r="D109" s="6">
        <f>IF(A109="","",9)</f>
        <v/>
      </c>
      <c r="E109" s="21">
        <f>IF(A109="","",IFERROR(EDATE(Spese!$I$9,(D109-1)*Spese!$H$9),""))</f>
        <v/>
      </c>
      <c r="F109" s="38">
        <f>IF(A109="","",IFERROR(IF(D109=Spese!$G$9,Spese!$L$9-Spese!$M$9*(Spese!$G$9-1),Spese!$M$9),""))</f>
        <v/>
      </c>
      <c r="G109" s="5">
        <f>IF(A109="","",IFERROR(IF(Spese!$K$9="Annullato","Annullata",IF(Spese!$K$9="Sospeso","Sospesa",IF(Spese!$K$9="Da valutare","Da valutare",IF(E109="","Da completare",IF(D109&lt;=Spese!$J$9,"Saldata",IF(E109&lt;Parametri!$B$3,"Scaduta",IF(E109&lt;=Parametri!$B$3+Parametri!$B$4,"In scadenza","Programmata"))))))),"Da completare"))</f>
        <v/>
      </c>
      <c r="H109" s="23">
        <f>IF(A109="","",Spese!$D$9)</f>
        <v/>
      </c>
    </row>
    <row r="110">
      <c r="A110" s="9">
        <f>IFERROR(IF(OR(Spese!$A$9="",10&gt;Spese!$G$9),"",Spese!$A$9),"")</f>
        <v/>
      </c>
      <c r="B110" s="27">
        <f>IF(A110="","",Spese!$B$9)</f>
        <v/>
      </c>
      <c r="C110" s="27">
        <f>IF(A110="","",Spese!$C$9)</f>
        <v/>
      </c>
      <c r="D110" s="10">
        <f>IF(A110="","",10)</f>
        <v/>
      </c>
      <c r="E110" s="25">
        <f>IF(A110="","",IFERROR(EDATE(Spese!$I$9,(D110-1)*Spese!$H$9),""))</f>
        <v/>
      </c>
      <c r="F110" s="40">
        <f>IF(A110="","",IFERROR(IF(D110=Spese!$G$9,Spese!$L$9-Spese!$M$9*(Spese!$G$9-1),Spese!$M$9),""))</f>
        <v/>
      </c>
      <c r="G110" s="9">
        <f>IF(A110="","",IFERROR(IF(Spese!$K$9="Annullato","Annullata",IF(Spese!$K$9="Sospeso","Sospesa",IF(Spese!$K$9="Da valutare","Da valutare",IF(E110="","Da completare",IF(D110&lt;=Spese!$J$9,"Saldata",IF(E110&lt;Parametri!$B$3,"Scaduta",IF(E110&lt;=Parametri!$B$3+Parametri!$B$4,"In scadenza","Programmata"))))))),"Da completare"))</f>
        <v/>
      </c>
      <c r="H110" s="27">
        <f>IF(A110="","",Spese!$D$9)</f>
        <v/>
      </c>
    </row>
    <row r="111">
      <c r="A111" s="5">
        <f>IFERROR(IF(OR(Spese!$A$9="",11&gt;Spese!$G$9),"",Spese!$A$9),"")</f>
        <v/>
      </c>
      <c r="B111" s="23">
        <f>IF(A111="","",Spese!$B$9)</f>
        <v/>
      </c>
      <c r="C111" s="23">
        <f>IF(A111="","",Spese!$C$9)</f>
        <v/>
      </c>
      <c r="D111" s="6">
        <f>IF(A111="","",11)</f>
        <v/>
      </c>
      <c r="E111" s="21">
        <f>IF(A111="","",IFERROR(EDATE(Spese!$I$9,(D111-1)*Spese!$H$9),""))</f>
        <v/>
      </c>
      <c r="F111" s="38">
        <f>IF(A111="","",IFERROR(IF(D111=Spese!$G$9,Spese!$L$9-Spese!$M$9*(Spese!$G$9-1),Spese!$M$9),""))</f>
        <v/>
      </c>
      <c r="G111" s="5">
        <f>IF(A111="","",IFERROR(IF(Spese!$K$9="Annullato","Annullata",IF(Spese!$K$9="Sospeso","Sospesa",IF(Spese!$K$9="Da valutare","Da valutare",IF(E111="","Da completare",IF(D111&lt;=Spese!$J$9,"Saldata",IF(E111&lt;Parametri!$B$3,"Scaduta",IF(E111&lt;=Parametri!$B$3+Parametri!$B$4,"In scadenza","Programmata"))))))),"Da completare"))</f>
        <v/>
      </c>
      <c r="H111" s="23">
        <f>IF(A111="","",Spese!$D$9)</f>
        <v/>
      </c>
    </row>
    <row r="112">
      <c r="A112" s="9">
        <f>IFERROR(IF(OR(Spese!$A$9="",12&gt;Spese!$G$9),"",Spese!$A$9),"")</f>
        <v/>
      </c>
      <c r="B112" s="27">
        <f>IF(A112="","",Spese!$B$9)</f>
        <v/>
      </c>
      <c r="C112" s="27">
        <f>IF(A112="","",Spese!$C$9)</f>
        <v/>
      </c>
      <c r="D112" s="10">
        <f>IF(A112="","",12)</f>
        <v/>
      </c>
      <c r="E112" s="25">
        <f>IF(A112="","",IFERROR(EDATE(Spese!$I$9,(D112-1)*Spese!$H$9),""))</f>
        <v/>
      </c>
      <c r="F112" s="40">
        <f>IF(A112="","",IFERROR(IF(D112=Spese!$G$9,Spese!$L$9-Spese!$M$9*(Spese!$G$9-1),Spese!$M$9),""))</f>
        <v/>
      </c>
      <c r="G112" s="9">
        <f>IF(A112="","",IFERROR(IF(Spese!$K$9="Annullato","Annullata",IF(Spese!$K$9="Sospeso","Sospesa",IF(Spese!$K$9="Da valutare","Da valutare",IF(E112="","Da completare",IF(D112&lt;=Spese!$J$9,"Saldata",IF(E112&lt;Parametri!$B$3,"Scaduta",IF(E112&lt;=Parametri!$B$3+Parametri!$B$4,"In scadenza","Programmata"))))))),"Da completare"))</f>
        <v/>
      </c>
      <c r="H112" s="27">
        <f>IF(A112="","",Spese!$D$9)</f>
        <v/>
      </c>
    </row>
    <row r="113">
      <c r="A113" s="5">
        <f>IFERROR(IF(OR(Spese!$A$9="",13&gt;Spese!$G$9),"",Spese!$A$9),"")</f>
        <v/>
      </c>
      <c r="B113" s="23">
        <f>IF(A113="","",Spese!$B$9)</f>
        <v/>
      </c>
      <c r="C113" s="23">
        <f>IF(A113="","",Spese!$C$9)</f>
        <v/>
      </c>
      <c r="D113" s="6">
        <f>IF(A113="","",13)</f>
        <v/>
      </c>
      <c r="E113" s="21">
        <f>IF(A113="","",IFERROR(EDATE(Spese!$I$9,(D113-1)*Spese!$H$9),""))</f>
        <v/>
      </c>
      <c r="F113" s="38">
        <f>IF(A113="","",IFERROR(IF(D113=Spese!$G$9,Spese!$L$9-Spese!$M$9*(Spese!$G$9-1),Spese!$M$9),""))</f>
        <v/>
      </c>
      <c r="G113" s="5">
        <f>IF(A113="","",IFERROR(IF(Spese!$K$9="Annullato","Annullata",IF(Spese!$K$9="Sospeso","Sospesa",IF(Spese!$K$9="Da valutare","Da valutare",IF(E113="","Da completare",IF(D113&lt;=Spese!$J$9,"Saldata",IF(E113&lt;Parametri!$B$3,"Scaduta",IF(E113&lt;=Parametri!$B$3+Parametri!$B$4,"In scadenza","Programmata"))))))),"Da completare"))</f>
        <v/>
      </c>
      <c r="H113" s="23">
        <f>IF(A113="","",Spese!$D$9)</f>
        <v/>
      </c>
    </row>
    <row r="114">
      <c r="A114" s="9">
        <f>IFERROR(IF(OR(Spese!$A$9="",14&gt;Spese!$G$9),"",Spese!$A$9),"")</f>
        <v/>
      </c>
      <c r="B114" s="27">
        <f>IF(A114="","",Spese!$B$9)</f>
        <v/>
      </c>
      <c r="C114" s="27">
        <f>IF(A114="","",Spese!$C$9)</f>
        <v/>
      </c>
      <c r="D114" s="10">
        <f>IF(A114="","",14)</f>
        <v/>
      </c>
      <c r="E114" s="25">
        <f>IF(A114="","",IFERROR(EDATE(Spese!$I$9,(D114-1)*Spese!$H$9),""))</f>
        <v/>
      </c>
      <c r="F114" s="40">
        <f>IF(A114="","",IFERROR(IF(D114=Spese!$G$9,Spese!$L$9-Spese!$M$9*(Spese!$G$9-1),Spese!$M$9),""))</f>
        <v/>
      </c>
      <c r="G114" s="9">
        <f>IF(A114="","",IFERROR(IF(Spese!$K$9="Annullato","Annullata",IF(Spese!$K$9="Sospeso","Sospesa",IF(Spese!$K$9="Da valutare","Da valutare",IF(E114="","Da completare",IF(D114&lt;=Spese!$J$9,"Saldata",IF(E114&lt;Parametri!$B$3,"Scaduta",IF(E114&lt;=Parametri!$B$3+Parametri!$B$4,"In scadenza","Programmata"))))))),"Da completare"))</f>
        <v/>
      </c>
      <c r="H114" s="27">
        <f>IF(A114="","",Spese!$D$9)</f>
        <v/>
      </c>
    </row>
    <row r="115">
      <c r="A115" s="5">
        <f>IFERROR(IF(OR(Spese!$A$9="",15&gt;Spese!$G$9),"",Spese!$A$9),"")</f>
        <v/>
      </c>
      <c r="B115" s="23">
        <f>IF(A115="","",Spese!$B$9)</f>
        <v/>
      </c>
      <c r="C115" s="23">
        <f>IF(A115="","",Spese!$C$9)</f>
        <v/>
      </c>
      <c r="D115" s="6">
        <f>IF(A115="","",15)</f>
        <v/>
      </c>
      <c r="E115" s="21">
        <f>IF(A115="","",IFERROR(EDATE(Spese!$I$9,(D115-1)*Spese!$H$9),""))</f>
        <v/>
      </c>
      <c r="F115" s="38">
        <f>IF(A115="","",IFERROR(IF(D115=Spese!$G$9,Spese!$L$9-Spese!$M$9*(Spese!$G$9-1),Spese!$M$9),""))</f>
        <v/>
      </c>
      <c r="G115" s="5">
        <f>IF(A115="","",IFERROR(IF(Spese!$K$9="Annullato","Annullata",IF(Spese!$K$9="Sospeso","Sospesa",IF(Spese!$K$9="Da valutare","Da valutare",IF(E115="","Da completare",IF(D115&lt;=Spese!$J$9,"Saldata",IF(E115&lt;Parametri!$B$3,"Scaduta",IF(E115&lt;=Parametri!$B$3+Parametri!$B$4,"In scadenza","Programmata"))))))),"Da completare"))</f>
        <v/>
      </c>
      <c r="H115" s="23">
        <f>IF(A115="","",Spese!$D$9)</f>
        <v/>
      </c>
    </row>
    <row r="116">
      <c r="A116" s="9">
        <f>IFERROR(IF(OR(Spese!$A$9="",16&gt;Spese!$G$9),"",Spese!$A$9),"")</f>
        <v/>
      </c>
      <c r="B116" s="27">
        <f>IF(A116="","",Spese!$B$9)</f>
        <v/>
      </c>
      <c r="C116" s="27">
        <f>IF(A116="","",Spese!$C$9)</f>
        <v/>
      </c>
      <c r="D116" s="10">
        <f>IF(A116="","",16)</f>
        <v/>
      </c>
      <c r="E116" s="25">
        <f>IF(A116="","",IFERROR(EDATE(Spese!$I$9,(D116-1)*Spese!$H$9),""))</f>
        <v/>
      </c>
      <c r="F116" s="40">
        <f>IF(A116="","",IFERROR(IF(D116=Spese!$G$9,Spese!$L$9-Spese!$M$9*(Spese!$G$9-1),Spese!$M$9),""))</f>
        <v/>
      </c>
      <c r="G116" s="9">
        <f>IF(A116="","",IFERROR(IF(Spese!$K$9="Annullato","Annullata",IF(Spese!$K$9="Sospeso","Sospesa",IF(Spese!$K$9="Da valutare","Da valutare",IF(E116="","Da completare",IF(D116&lt;=Spese!$J$9,"Saldata",IF(E116&lt;Parametri!$B$3,"Scaduta",IF(E116&lt;=Parametri!$B$3+Parametri!$B$4,"In scadenza","Programmata"))))))),"Da completare"))</f>
        <v/>
      </c>
      <c r="H116" s="27">
        <f>IF(A116="","",Spese!$D$9)</f>
        <v/>
      </c>
    </row>
    <row r="117">
      <c r="A117" s="5">
        <f>IFERROR(IF(OR(Spese!$A$9="",17&gt;Spese!$G$9),"",Spese!$A$9),"")</f>
        <v/>
      </c>
      <c r="B117" s="23">
        <f>IF(A117="","",Spese!$B$9)</f>
        <v/>
      </c>
      <c r="C117" s="23">
        <f>IF(A117="","",Spese!$C$9)</f>
        <v/>
      </c>
      <c r="D117" s="6">
        <f>IF(A117="","",17)</f>
        <v/>
      </c>
      <c r="E117" s="21">
        <f>IF(A117="","",IFERROR(EDATE(Spese!$I$9,(D117-1)*Spese!$H$9),""))</f>
        <v/>
      </c>
      <c r="F117" s="38">
        <f>IF(A117="","",IFERROR(IF(D117=Spese!$G$9,Spese!$L$9-Spese!$M$9*(Spese!$G$9-1),Spese!$M$9),""))</f>
        <v/>
      </c>
      <c r="G117" s="5">
        <f>IF(A117="","",IFERROR(IF(Spese!$K$9="Annullato","Annullata",IF(Spese!$K$9="Sospeso","Sospesa",IF(Spese!$K$9="Da valutare","Da valutare",IF(E117="","Da completare",IF(D117&lt;=Spese!$J$9,"Saldata",IF(E117&lt;Parametri!$B$3,"Scaduta",IF(E117&lt;=Parametri!$B$3+Parametri!$B$4,"In scadenza","Programmata"))))))),"Da completare"))</f>
        <v/>
      </c>
      <c r="H117" s="23">
        <f>IF(A117="","",Spese!$D$9)</f>
        <v/>
      </c>
    </row>
    <row r="118">
      <c r="A118" s="9">
        <f>IFERROR(IF(OR(Spese!$A$9="",18&gt;Spese!$G$9),"",Spese!$A$9),"")</f>
        <v/>
      </c>
      <c r="B118" s="27">
        <f>IF(A118="","",Spese!$B$9)</f>
        <v/>
      </c>
      <c r="C118" s="27">
        <f>IF(A118="","",Spese!$C$9)</f>
        <v/>
      </c>
      <c r="D118" s="10">
        <f>IF(A118="","",18)</f>
        <v/>
      </c>
      <c r="E118" s="25">
        <f>IF(A118="","",IFERROR(EDATE(Spese!$I$9,(D118-1)*Spese!$H$9),""))</f>
        <v/>
      </c>
      <c r="F118" s="40">
        <f>IF(A118="","",IFERROR(IF(D118=Spese!$G$9,Spese!$L$9-Spese!$M$9*(Spese!$G$9-1),Spese!$M$9),""))</f>
        <v/>
      </c>
      <c r="G118" s="9">
        <f>IF(A118="","",IFERROR(IF(Spese!$K$9="Annullato","Annullata",IF(Spese!$K$9="Sospeso","Sospesa",IF(Spese!$K$9="Da valutare","Da valutare",IF(E118="","Da completare",IF(D118&lt;=Spese!$J$9,"Saldata",IF(E118&lt;Parametri!$B$3,"Scaduta",IF(E118&lt;=Parametri!$B$3+Parametri!$B$4,"In scadenza","Programmata"))))))),"Da completare"))</f>
        <v/>
      </c>
      <c r="H118" s="27">
        <f>IF(A118="","",Spese!$D$9)</f>
        <v/>
      </c>
    </row>
    <row r="119">
      <c r="A119" s="5">
        <f>IFERROR(IF(OR(Spese!$A$9="",19&gt;Spese!$G$9),"",Spese!$A$9),"")</f>
        <v/>
      </c>
      <c r="B119" s="23">
        <f>IF(A119="","",Spese!$B$9)</f>
        <v/>
      </c>
      <c r="C119" s="23">
        <f>IF(A119="","",Spese!$C$9)</f>
        <v/>
      </c>
      <c r="D119" s="6">
        <f>IF(A119="","",19)</f>
        <v/>
      </c>
      <c r="E119" s="21">
        <f>IF(A119="","",IFERROR(EDATE(Spese!$I$9,(D119-1)*Spese!$H$9),""))</f>
        <v/>
      </c>
      <c r="F119" s="38">
        <f>IF(A119="","",IFERROR(IF(D119=Spese!$G$9,Spese!$L$9-Spese!$M$9*(Spese!$G$9-1),Spese!$M$9),""))</f>
        <v/>
      </c>
      <c r="G119" s="5">
        <f>IF(A119="","",IFERROR(IF(Spese!$K$9="Annullato","Annullata",IF(Spese!$K$9="Sospeso","Sospesa",IF(Spese!$K$9="Da valutare","Da valutare",IF(E119="","Da completare",IF(D119&lt;=Spese!$J$9,"Saldata",IF(E119&lt;Parametri!$B$3,"Scaduta",IF(E119&lt;=Parametri!$B$3+Parametri!$B$4,"In scadenza","Programmata"))))))),"Da completare"))</f>
        <v/>
      </c>
      <c r="H119" s="23">
        <f>IF(A119="","",Spese!$D$9)</f>
        <v/>
      </c>
    </row>
    <row r="120">
      <c r="A120" s="9">
        <f>IFERROR(IF(OR(Spese!$A$9="",20&gt;Spese!$G$9),"",Spese!$A$9),"")</f>
        <v/>
      </c>
      <c r="B120" s="27">
        <f>IF(A120="","",Spese!$B$9)</f>
        <v/>
      </c>
      <c r="C120" s="27">
        <f>IF(A120="","",Spese!$C$9)</f>
        <v/>
      </c>
      <c r="D120" s="10">
        <f>IF(A120="","",20)</f>
        <v/>
      </c>
      <c r="E120" s="25">
        <f>IF(A120="","",IFERROR(EDATE(Spese!$I$9,(D120-1)*Spese!$H$9),""))</f>
        <v/>
      </c>
      <c r="F120" s="40">
        <f>IF(A120="","",IFERROR(IF(D120=Spese!$G$9,Spese!$L$9-Spese!$M$9*(Spese!$G$9-1),Spese!$M$9),""))</f>
        <v/>
      </c>
      <c r="G120" s="9">
        <f>IF(A120="","",IFERROR(IF(Spese!$K$9="Annullato","Annullata",IF(Spese!$K$9="Sospeso","Sospesa",IF(Spese!$K$9="Da valutare","Da valutare",IF(E120="","Da completare",IF(D120&lt;=Spese!$J$9,"Saldata",IF(E120&lt;Parametri!$B$3,"Scaduta",IF(E120&lt;=Parametri!$B$3+Parametri!$B$4,"In scadenza","Programmata"))))))),"Da completare"))</f>
        <v/>
      </c>
      <c r="H120" s="27">
        <f>IF(A120="","",Spese!$D$9)</f>
        <v/>
      </c>
    </row>
    <row r="121">
      <c r="A121" s="5">
        <f>IFERROR(IF(OR(Spese!$A$9="",21&gt;Spese!$G$9),"",Spese!$A$9),"")</f>
        <v/>
      </c>
      <c r="B121" s="23">
        <f>IF(A121="","",Spese!$B$9)</f>
        <v/>
      </c>
      <c r="C121" s="23">
        <f>IF(A121="","",Spese!$C$9)</f>
        <v/>
      </c>
      <c r="D121" s="6">
        <f>IF(A121="","",21)</f>
        <v/>
      </c>
      <c r="E121" s="21">
        <f>IF(A121="","",IFERROR(EDATE(Spese!$I$9,(D121-1)*Spese!$H$9),""))</f>
        <v/>
      </c>
      <c r="F121" s="38">
        <f>IF(A121="","",IFERROR(IF(D121=Spese!$G$9,Spese!$L$9-Spese!$M$9*(Spese!$G$9-1),Spese!$M$9),""))</f>
        <v/>
      </c>
      <c r="G121" s="5">
        <f>IF(A121="","",IFERROR(IF(Spese!$K$9="Annullato","Annullata",IF(Spese!$K$9="Sospeso","Sospesa",IF(Spese!$K$9="Da valutare","Da valutare",IF(E121="","Da completare",IF(D121&lt;=Spese!$J$9,"Saldata",IF(E121&lt;Parametri!$B$3,"Scaduta",IF(E121&lt;=Parametri!$B$3+Parametri!$B$4,"In scadenza","Programmata"))))))),"Da completare"))</f>
        <v/>
      </c>
      <c r="H121" s="23">
        <f>IF(A121="","",Spese!$D$9)</f>
        <v/>
      </c>
    </row>
    <row r="122">
      <c r="A122" s="9">
        <f>IFERROR(IF(OR(Spese!$A$9="",22&gt;Spese!$G$9),"",Spese!$A$9),"")</f>
        <v/>
      </c>
      <c r="B122" s="27">
        <f>IF(A122="","",Spese!$B$9)</f>
        <v/>
      </c>
      <c r="C122" s="27">
        <f>IF(A122="","",Spese!$C$9)</f>
        <v/>
      </c>
      <c r="D122" s="10">
        <f>IF(A122="","",22)</f>
        <v/>
      </c>
      <c r="E122" s="25">
        <f>IF(A122="","",IFERROR(EDATE(Spese!$I$9,(D122-1)*Spese!$H$9),""))</f>
        <v/>
      </c>
      <c r="F122" s="40">
        <f>IF(A122="","",IFERROR(IF(D122=Spese!$G$9,Spese!$L$9-Spese!$M$9*(Spese!$G$9-1),Spese!$M$9),""))</f>
        <v/>
      </c>
      <c r="G122" s="9">
        <f>IF(A122="","",IFERROR(IF(Spese!$K$9="Annullato","Annullata",IF(Spese!$K$9="Sospeso","Sospesa",IF(Spese!$K$9="Da valutare","Da valutare",IF(E122="","Da completare",IF(D122&lt;=Spese!$J$9,"Saldata",IF(E122&lt;Parametri!$B$3,"Scaduta",IF(E122&lt;=Parametri!$B$3+Parametri!$B$4,"In scadenza","Programmata"))))))),"Da completare"))</f>
        <v/>
      </c>
      <c r="H122" s="27">
        <f>IF(A122="","",Spese!$D$9)</f>
        <v/>
      </c>
    </row>
    <row r="123">
      <c r="A123" s="5">
        <f>IFERROR(IF(OR(Spese!$A$9="",23&gt;Spese!$G$9),"",Spese!$A$9),"")</f>
        <v/>
      </c>
      <c r="B123" s="23">
        <f>IF(A123="","",Spese!$B$9)</f>
        <v/>
      </c>
      <c r="C123" s="23">
        <f>IF(A123="","",Spese!$C$9)</f>
        <v/>
      </c>
      <c r="D123" s="6">
        <f>IF(A123="","",23)</f>
        <v/>
      </c>
      <c r="E123" s="21">
        <f>IF(A123="","",IFERROR(EDATE(Spese!$I$9,(D123-1)*Spese!$H$9),""))</f>
        <v/>
      </c>
      <c r="F123" s="38">
        <f>IF(A123="","",IFERROR(IF(D123=Spese!$G$9,Spese!$L$9-Spese!$M$9*(Spese!$G$9-1),Spese!$M$9),""))</f>
        <v/>
      </c>
      <c r="G123" s="5">
        <f>IF(A123="","",IFERROR(IF(Spese!$K$9="Annullato","Annullata",IF(Spese!$K$9="Sospeso","Sospesa",IF(Spese!$K$9="Da valutare","Da valutare",IF(E123="","Da completare",IF(D123&lt;=Spese!$J$9,"Saldata",IF(E123&lt;Parametri!$B$3,"Scaduta",IF(E123&lt;=Parametri!$B$3+Parametri!$B$4,"In scadenza","Programmata"))))))),"Da completare"))</f>
        <v/>
      </c>
      <c r="H123" s="23">
        <f>IF(A123="","",Spese!$D$9)</f>
        <v/>
      </c>
    </row>
    <row r="124">
      <c r="A124" s="9">
        <f>IFERROR(IF(OR(Spese!$A$9="",24&gt;Spese!$G$9),"",Spese!$A$9),"")</f>
        <v/>
      </c>
      <c r="B124" s="27">
        <f>IF(A124="","",Spese!$B$9)</f>
        <v/>
      </c>
      <c r="C124" s="27">
        <f>IF(A124="","",Spese!$C$9)</f>
        <v/>
      </c>
      <c r="D124" s="10">
        <f>IF(A124="","",24)</f>
        <v/>
      </c>
      <c r="E124" s="25">
        <f>IF(A124="","",IFERROR(EDATE(Spese!$I$9,(D124-1)*Spese!$H$9),""))</f>
        <v/>
      </c>
      <c r="F124" s="40">
        <f>IF(A124="","",IFERROR(IF(D124=Spese!$G$9,Spese!$L$9-Spese!$M$9*(Spese!$G$9-1),Spese!$M$9),""))</f>
        <v/>
      </c>
      <c r="G124" s="9">
        <f>IF(A124="","",IFERROR(IF(Spese!$K$9="Annullato","Annullata",IF(Spese!$K$9="Sospeso","Sospesa",IF(Spese!$K$9="Da valutare","Da valutare",IF(E124="","Da completare",IF(D124&lt;=Spese!$J$9,"Saldata",IF(E124&lt;Parametri!$B$3,"Scaduta",IF(E124&lt;=Parametri!$B$3+Parametri!$B$4,"In scadenza","Programmata"))))))),"Da completare"))</f>
        <v/>
      </c>
      <c r="H124" s="27">
        <f>IF(A124="","",Spese!$D$9)</f>
        <v/>
      </c>
    </row>
    <row r="125">
      <c r="A125" s="5">
        <f>IFERROR(IF(OR(Spese!$A$10="",1&gt;Spese!$G$10),"",Spese!$A$10),"")</f>
        <v/>
      </c>
      <c r="B125" s="23">
        <f>IF(A125="","",Spese!$B$10)</f>
        <v/>
      </c>
      <c r="C125" s="23">
        <f>IF(A125="","",Spese!$C$10)</f>
        <v/>
      </c>
      <c r="D125" s="6">
        <f>IF(A125="","",1)</f>
        <v/>
      </c>
      <c r="E125" s="21">
        <f>IF(A125="","",IFERROR(EDATE(Spese!$I$10,(D125-1)*Spese!$H$10),""))</f>
        <v/>
      </c>
      <c r="F125" s="38">
        <f>IF(A125="","",IFERROR(IF(D125=Spese!$G$10,Spese!$L$10-Spese!$M$10*(Spese!$G$10-1),Spese!$M$10),""))</f>
        <v/>
      </c>
      <c r="G125" s="5">
        <f>IF(A125="","",IFERROR(IF(Spese!$K$10="Annullato","Annullata",IF(Spese!$K$10="Sospeso","Sospesa",IF(Spese!$K$10="Da valutare","Da valutare",IF(E125="","Da completare",IF(D125&lt;=Spese!$J$10,"Saldata",IF(E125&lt;Parametri!$B$3,"Scaduta",IF(E125&lt;=Parametri!$B$3+Parametri!$B$4,"In scadenza","Programmata"))))))),"Da completare"))</f>
        <v/>
      </c>
      <c r="H125" s="23">
        <f>IF(A125="","",Spese!$D$10)</f>
        <v/>
      </c>
    </row>
    <row r="126">
      <c r="A126" s="9">
        <f>IFERROR(IF(OR(Spese!$A$10="",2&gt;Spese!$G$10),"",Spese!$A$10),"")</f>
        <v/>
      </c>
      <c r="B126" s="27">
        <f>IF(A126="","",Spese!$B$10)</f>
        <v/>
      </c>
      <c r="C126" s="27">
        <f>IF(A126="","",Spese!$C$10)</f>
        <v/>
      </c>
      <c r="D126" s="10">
        <f>IF(A126="","",2)</f>
        <v/>
      </c>
      <c r="E126" s="25">
        <f>IF(A126="","",IFERROR(EDATE(Spese!$I$10,(D126-1)*Spese!$H$10),""))</f>
        <v/>
      </c>
      <c r="F126" s="40">
        <f>IF(A126="","",IFERROR(IF(D126=Spese!$G$10,Spese!$L$10-Spese!$M$10*(Spese!$G$10-1),Spese!$M$10),""))</f>
        <v/>
      </c>
      <c r="G126" s="9">
        <f>IF(A126="","",IFERROR(IF(Spese!$K$10="Annullato","Annullata",IF(Spese!$K$10="Sospeso","Sospesa",IF(Spese!$K$10="Da valutare","Da valutare",IF(E126="","Da completare",IF(D126&lt;=Spese!$J$10,"Saldata",IF(E126&lt;Parametri!$B$3,"Scaduta",IF(E126&lt;=Parametri!$B$3+Parametri!$B$4,"In scadenza","Programmata"))))))),"Da completare"))</f>
        <v/>
      </c>
      <c r="H126" s="27">
        <f>IF(A126="","",Spese!$D$10)</f>
        <v/>
      </c>
    </row>
    <row r="127">
      <c r="A127" s="5">
        <f>IFERROR(IF(OR(Spese!$A$10="",3&gt;Spese!$G$10),"",Spese!$A$10),"")</f>
        <v/>
      </c>
      <c r="B127" s="23">
        <f>IF(A127="","",Spese!$B$10)</f>
        <v/>
      </c>
      <c r="C127" s="23">
        <f>IF(A127="","",Spese!$C$10)</f>
        <v/>
      </c>
      <c r="D127" s="6">
        <f>IF(A127="","",3)</f>
        <v/>
      </c>
      <c r="E127" s="21">
        <f>IF(A127="","",IFERROR(EDATE(Spese!$I$10,(D127-1)*Spese!$H$10),""))</f>
        <v/>
      </c>
      <c r="F127" s="38">
        <f>IF(A127="","",IFERROR(IF(D127=Spese!$G$10,Spese!$L$10-Spese!$M$10*(Spese!$G$10-1),Spese!$M$10),""))</f>
        <v/>
      </c>
      <c r="G127" s="5">
        <f>IF(A127="","",IFERROR(IF(Spese!$K$10="Annullato","Annullata",IF(Spese!$K$10="Sospeso","Sospesa",IF(Spese!$K$10="Da valutare","Da valutare",IF(E127="","Da completare",IF(D127&lt;=Spese!$J$10,"Saldata",IF(E127&lt;Parametri!$B$3,"Scaduta",IF(E127&lt;=Parametri!$B$3+Parametri!$B$4,"In scadenza","Programmata"))))))),"Da completare"))</f>
        <v/>
      </c>
      <c r="H127" s="23">
        <f>IF(A127="","",Spese!$D$10)</f>
        <v/>
      </c>
    </row>
    <row r="128">
      <c r="A128" s="9">
        <f>IFERROR(IF(OR(Spese!$A$10="",4&gt;Spese!$G$10),"",Spese!$A$10),"")</f>
        <v/>
      </c>
      <c r="B128" s="27">
        <f>IF(A128="","",Spese!$B$10)</f>
        <v/>
      </c>
      <c r="C128" s="27">
        <f>IF(A128="","",Spese!$C$10)</f>
        <v/>
      </c>
      <c r="D128" s="10">
        <f>IF(A128="","",4)</f>
        <v/>
      </c>
      <c r="E128" s="25">
        <f>IF(A128="","",IFERROR(EDATE(Spese!$I$10,(D128-1)*Spese!$H$10),""))</f>
        <v/>
      </c>
      <c r="F128" s="40">
        <f>IF(A128="","",IFERROR(IF(D128=Spese!$G$10,Spese!$L$10-Spese!$M$10*(Spese!$G$10-1),Spese!$M$10),""))</f>
        <v/>
      </c>
      <c r="G128" s="9">
        <f>IF(A128="","",IFERROR(IF(Spese!$K$10="Annullato","Annullata",IF(Spese!$K$10="Sospeso","Sospesa",IF(Spese!$K$10="Da valutare","Da valutare",IF(E128="","Da completare",IF(D128&lt;=Spese!$J$10,"Saldata",IF(E128&lt;Parametri!$B$3,"Scaduta",IF(E128&lt;=Parametri!$B$3+Parametri!$B$4,"In scadenza","Programmata"))))))),"Da completare"))</f>
        <v/>
      </c>
      <c r="H128" s="27">
        <f>IF(A128="","",Spese!$D$10)</f>
        <v/>
      </c>
    </row>
    <row r="129">
      <c r="A129" s="5">
        <f>IFERROR(IF(OR(Spese!$A$10="",5&gt;Spese!$G$10),"",Spese!$A$10),"")</f>
        <v/>
      </c>
      <c r="B129" s="23">
        <f>IF(A129="","",Spese!$B$10)</f>
        <v/>
      </c>
      <c r="C129" s="23">
        <f>IF(A129="","",Spese!$C$10)</f>
        <v/>
      </c>
      <c r="D129" s="6">
        <f>IF(A129="","",5)</f>
        <v/>
      </c>
      <c r="E129" s="21">
        <f>IF(A129="","",IFERROR(EDATE(Spese!$I$10,(D129-1)*Spese!$H$10),""))</f>
        <v/>
      </c>
      <c r="F129" s="38">
        <f>IF(A129="","",IFERROR(IF(D129=Spese!$G$10,Spese!$L$10-Spese!$M$10*(Spese!$G$10-1),Spese!$M$10),""))</f>
        <v/>
      </c>
      <c r="G129" s="5">
        <f>IF(A129="","",IFERROR(IF(Spese!$K$10="Annullato","Annullata",IF(Spese!$K$10="Sospeso","Sospesa",IF(Spese!$K$10="Da valutare","Da valutare",IF(E129="","Da completare",IF(D129&lt;=Spese!$J$10,"Saldata",IF(E129&lt;Parametri!$B$3,"Scaduta",IF(E129&lt;=Parametri!$B$3+Parametri!$B$4,"In scadenza","Programmata"))))))),"Da completare"))</f>
        <v/>
      </c>
      <c r="H129" s="23">
        <f>IF(A129="","",Spese!$D$10)</f>
        <v/>
      </c>
    </row>
    <row r="130">
      <c r="A130" s="9">
        <f>IFERROR(IF(OR(Spese!$A$10="",6&gt;Spese!$G$10),"",Spese!$A$10),"")</f>
        <v/>
      </c>
      <c r="B130" s="27">
        <f>IF(A130="","",Spese!$B$10)</f>
        <v/>
      </c>
      <c r="C130" s="27">
        <f>IF(A130="","",Spese!$C$10)</f>
        <v/>
      </c>
      <c r="D130" s="10">
        <f>IF(A130="","",6)</f>
        <v/>
      </c>
      <c r="E130" s="25">
        <f>IF(A130="","",IFERROR(EDATE(Spese!$I$10,(D130-1)*Spese!$H$10),""))</f>
        <v/>
      </c>
      <c r="F130" s="40">
        <f>IF(A130="","",IFERROR(IF(D130=Spese!$G$10,Spese!$L$10-Spese!$M$10*(Spese!$G$10-1),Spese!$M$10),""))</f>
        <v/>
      </c>
      <c r="G130" s="9">
        <f>IF(A130="","",IFERROR(IF(Spese!$K$10="Annullato","Annullata",IF(Spese!$K$10="Sospeso","Sospesa",IF(Spese!$K$10="Da valutare","Da valutare",IF(E130="","Da completare",IF(D130&lt;=Spese!$J$10,"Saldata",IF(E130&lt;Parametri!$B$3,"Scaduta",IF(E130&lt;=Parametri!$B$3+Parametri!$B$4,"In scadenza","Programmata"))))))),"Da completare"))</f>
        <v/>
      </c>
      <c r="H130" s="27">
        <f>IF(A130="","",Spese!$D$10)</f>
        <v/>
      </c>
    </row>
    <row r="131">
      <c r="A131" s="5">
        <f>IFERROR(IF(OR(Spese!$A$10="",7&gt;Spese!$G$10),"",Spese!$A$10),"")</f>
        <v/>
      </c>
      <c r="B131" s="23">
        <f>IF(A131="","",Spese!$B$10)</f>
        <v/>
      </c>
      <c r="C131" s="23">
        <f>IF(A131="","",Spese!$C$10)</f>
        <v/>
      </c>
      <c r="D131" s="6">
        <f>IF(A131="","",7)</f>
        <v/>
      </c>
      <c r="E131" s="21">
        <f>IF(A131="","",IFERROR(EDATE(Spese!$I$10,(D131-1)*Spese!$H$10),""))</f>
        <v/>
      </c>
      <c r="F131" s="38">
        <f>IF(A131="","",IFERROR(IF(D131=Spese!$G$10,Spese!$L$10-Spese!$M$10*(Spese!$G$10-1),Spese!$M$10),""))</f>
        <v/>
      </c>
      <c r="G131" s="5">
        <f>IF(A131="","",IFERROR(IF(Spese!$K$10="Annullato","Annullata",IF(Spese!$K$10="Sospeso","Sospesa",IF(Spese!$K$10="Da valutare","Da valutare",IF(E131="","Da completare",IF(D131&lt;=Spese!$J$10,"Saldata",IF(E131&lt;Parametri!$B$3,"Scaduta",IF(E131&lt;=Parametri!$B$3+Parametri!$B$4,"In scadenza","Programmata"))))))),"Da completare"))</f>
        <v/>
      </c>
      <c r="H131" s="23">
        <f>IF(A131="","",Spese!$D$10)</f>
        <v/>
      </c>
    </row>
    <row r="132">
      <c r="A132" s="9">
        <f>IFERROR(IF(OR(Spese!$A$10="",8&gt;Spese!$G$10),"",Spese!$A$10),"")</f>
        <v/>
      </c>
      <c r="B132" s="27">
        <f>IF(A132="","",Spese!$B$10)</f>
        <v/>
      </c>
      <c r="C132" s="27">
        <f>IF(A132="","",Spese!$C$10)</f>
        <v/>
      </c>
      <c r="D132" s="10">
        <f>IF(A132="","",8)</f>
        <v/>
      </c>
      <c r="E132" s="25">
        <f>IF(A132="","",IFERROR(EDATE(Spese!$I$10,(D132-1)*Spese!$H$10),""))</f>
        <v/>
      </c>
      <c r="F132" s="40">
        <f>IF(A132="","",IFERROR(IF(D132=Spese!$G$10,Spese!$L$10-Spese!$M$10*(Spese!$G$10-1),Spese!$M$10),""))</f>
        <v/>
      </c>
      <c r="G132" s="9">
        <f>IF(A132="","",IFERROR(IF(Spese!$K$10="Annullato","Annullata",IF(Spese!$K$10="Sospeso","Sospesa",IF(Spese!$K$10="Da valutare","Da valutare",IF(E132="","Da completare",IF(D132&lt;=Spese!$J$10,"Saldata",IF(E132&lt;Parametri!$B$3,"Scaduta",IF(E132&lt;=Parametri!$B$3+Parametri!$B$4,"In scadenza","Programmata"))))))),"Da completare"))</f>
        <v/>
      </c>
      <c r="H132" s="27">
        <f>IF(A132="","",Spese!$D$10)</f>
        <v/>
      </c>
    </row>
    <row r="133">
      <c r="A133" s="5">
        <f>IFERROR(IF(OR(Spese!$A$10="",9&gt;Spese!$G$10),"",Spese!$A$10),"")</f>
        <v/>
      </c>
      <c r="B133" s="23">
        <f>IF(A133="","",Spese!$B$10)</f>
        <v/>
      </c>
      <c r="C133" s="23">
        <f>IF(A133="","",Spese!$C$10)</f>
        <v/>
      </c>
      <c r="D133" s="6">
        <f>IF(A133="","",9)</f>
        <v/>
      </c>
      <c r="E133" s="21">
        <f>IF(A133="","",IFERROR(EDATE(Spese!$I$10,(D133-1)*Spese!$H$10),""))</f>
        <v/>
      </c>
      <c r="F133" s="38">
        <f>IF(A133="","",IFERROR(IF(D133=Spese!$G$10,Spese!$L$10-Spese!$M$10*(Spese!$G$10-1),Spese!$M$10),""))</f>
        <v/>
      </c>
      <c r="G133" s="5">
        <f>IF(A133="","",IFERROR(IF(Spese!$K$10="Annullato","Annullata",IF(Spese!$K$10="Sospeso","Sospesa",IF(Spese!$K$10="Da valutare","Da valutare",IF(E133="","Da completare",IF(D133&lt;=Spese!$J$10,"Saldata",IF(E133&lt;Parametri!$B$3,"Scaduta",IF(E133&lt;=Parametri!$B$3+Parametri!$B$4,"In scadenza","Programmata"))))))),"Da completare"))</f>
        <v/>
      </c>
      <c r="H133" s="23">
        <f>IF(A133="","",Spese!$D$10)</f>
        <v/>
      </c>
    </row>
    <row r="134">
      <c r="A134" s="9">
        <f>IFERROR(IF(OR(Spese!$A$10="",10&gt;Spese!$G$10),"",Spese!$A$10),"")</f>
        <v/>
      </c>
      <c r="B134" s="27">
        <f>IF(A134="","",Spese!$B$10)</f>
        <v/>
      </c>
      <c r="C134" s="27">
        <f>IF(A134="","",Spese!$C$10)</f>
        <v/>
      </c>
      <c r="D134" s="10">
        <f>IF(A134="","",10)</f>
        <v/>
      </c>
      <c r="E134" s="25">
        <f>IF(A134="","",IFERROR(EDATE(Spese!$I$10,(D134-1)*Spese!$H$10),""))</f>
        <v/>
      </c>
      <c r="F134" s="40">
        <f>IF(A134="","",IFERROR(IF(D134=Spese!$G$10,Spese!$L$10-Spese!$M$10*(Spese!$G$10-1),Spese!$M$10),""))</f>
        <v/>
      </c>
      <c r="G134" s="9">
        <f>IF(A134="","",IFERROR(IF(Spese!$K$10="Annullato","Annullata",IF(Spese!$K$10="Sospeso","Sospesa",IF(Spese!$K$10="Da valutare","Da valutare",IF(E134="","Da completare",IF(D134&lt;=Spese!$J$10,"Saldata",IF(E134&lt;Parametri!$B$3,"Scaduta",IF(E134&lt;=Parametri!$B$3+Parametri!$B$4,"In scadenza","Programmata"))))))),"Da completare"))</f>
        <v/>
      </c>
      <c r="H134" s="27">
        <f>IF(A134="","",Spese!$D$10)</f>
        <v/>
      </c>
    </row>
    <row r="135">
      <c r="A135" s="5">
        <f>IFERROR(IF(OR(Spese!$A$10="",11&gt;Spese!$G$10),"",Spese!$A$10),"")</f>
        <v/>
      </c>
      <c r="B135" s="23">
        <f>IF(A135="","",Spese!$B$10)</f>
        <v/>
      </c>
      <c r="C135" s="23">
        <f>IF(A135="","",Spese!$C$10)</f>
        <v/>
      </c>
      <c r="D135" s="6">
        <f>IF(A135="","",11)</f>
        <v/>
      </c>
      <c r="E135" s="21">
        <f>IF(A135="","",IFERROR(EDATE(Spese!$I$10,(D135-1)*Spese!$H$10),""))</f>
        <v/>
      </c>
      <c r="F135" s="38">
        <f>IF(A135="","",IFERROR(IF(D135=Spese!$G$10,Spese!$L$10-Spese!$M$10*(Spese!$G$10-1),Spese!$M$10),""))</f>
        <v/>
      </c>
      <c r="G135" s="5">
        <f>IF(A135="","",IFERROR(IF(Spese!$K$10="Annullato","Annullata",IF(Spese!$K$10="Sospeso","Sospesa",IF(Spese!$K$10="Da valutare","Da valutare",IF(E135="","Da completare",IF(D135&lt;=Spese!$J$10,"Saldata",IF(E135&lt;Parametri!$B$3,"Scaduta",IF(E135&lt;=Parametri!$B$3+Parametri!$B$4,"In scadenza","Programmata"))))))),"Da completare"))</f>
        <v/>
      </c>
      <c r="H135" s="23">
        <f>IF(A135="","",Spese!$D$10)</f>
        <v/>
      </c>
    </row>
    <row r="136">
      <c r="A136" s="9">
        <f>IFERROR(IF(OR(Spese!$A$10="",12&gt;Spese!$G$10),"",Spese!$A$10),"")</f>
        <v/>
      </c>
      <c r="B136" s="27">
        <f>IF(A136="","",Spese!$B$10)</f>
        <v/>
      </c>
      <c r="C136" s="27">
        <f>IF(A136="","",Spese!$C$10)</f>
        <v/>
      </c>
      <c r="D136" s="10">
        <f>IF(A136="","",12)</f>
        <v/>
      </c>
      <c r="E136" s="25">
        <f>IF(A136="","",IFERROR(EDATE(Spese!$I$10,(D136-1)*Spese!$H$10),""))</f>
        <v/>
      </c>
      <c r="F136" s="40">
        <f>IF(A136="","",IFERROR(IF(D136=Spese!$G$10,Spese!$L$10-Spese!$M$10*(Spese!$G$10-1),Spese!$M$10),""))</f>
        <v/>
      </c>
      <c r="G136" s="9">
        <f>IF(A136="","",IFERROR(IF(Spese!$K$10="Annullato","Annullata",IF(Spese!$K$10="Sospeso","Sospesa",IF(Spese!$K$10="Da valutare","Da valutare",IF(E136="","Da completare",IF(D136&lt;=Spese!$J$10,"Saldata",IF(E136&lt;Parametri!$B$3,"Scaduta",IF(E136&lt;=Parametri!$B$3+Parametri!$B$4,"In scadenza","Programmata"))))))),"Da completare"))</f>
        <v/>
      </c>
      <c r="H136" s="27">
        <f>IF(A136="","",Spese!$D$10)</f>
        <v/>
      </c>
    </row>
    <row r="137">
      <c r="A137" s="5">
        <f>IFERROR(IF(OR(Spese!$A$10="",13&gt;Spese!$G$10),"",Spese!$A$10),"")</f>
        <v/>
      </c>
      <c r="B137" s="23">
        <f>IF(A137="","",Spese!$B$10)</f>
        <v/>
      </c>
      <c r="C137" s="23">
        <f>IF(A137="","",Spese!$C$10)</f>
        <v/>
      </c>
      <c r="D137" s="6">
        <f>IF(A137="","",13)</f>
        <v/>
      </c>
      <c r="E137" s="21">
        <f>IF(A137="","",IFERROR(EDATE(Spese!$I$10,(D137-1)*Spese!$H$10),""))</f>
        <v/>
      </c>
      <c r="F137" s="38">
        <f>IF(A137="","",IFERROR(IF(D137=Spese!$G$10,Spese!$L$10-Spese!$M$10*(Spese!$G$10-1),Spese!$M$10),""))</f>
        <v/>
      </c>
      <c r="G137" s="5">
        <f>IF(A137="","",IFERROR(IF(Spese!$K$10="Annullato","Annullata",IF(Spese!$K$10="Sospeso","Sospesa",IF(Spese!$K$10="Da valutare","Da valutare",IF(E137="","Da completare",IF(D137&lt;=Spese!$J$10,"Saldata",IF(E137&lt;Parametri!$B$3,"Scaduta",IF(E137&lt;=Parametri!$B$3+Parametri!$B$4,"In scadenza","Programmata"))))))),"Da completare"))</f>
        <v/>
      </c>
      <c r="H137" s="23">
        <f>IF(A137="","",Spese!$D$10)</f>
        <v/>
      </c>
    </row>
    <row r="138">
      <c r="A138" s="9">
        <f>IFERROR(IF(OR(Spese!$A$10="",14&gt;Spese!$G$10),"",Spese!$A$10),"")</f>
        <v/>
      </c>
      <c r="B138" s="27">
        <f>IF(A138="","",Spese!$B$10)</f>
        <v/>
      </c>
      <c r="C138" s="27">
        <f>IF(A138="","",Spese!$C$10)</f>
        <v/>
      </c>
      <c r="D138" s="10">
        <f>IF(A138="","",14)</f>
        <v/>
      </c>
      <c r="E138" s="25">
        <f>IF(A138="","",IFERROR(EDATE(Spese!$I$10,(D138-1)*Spese!$H$10),""))</f>
        <v/>
      </c>
      <c r="F138" s="40">
        <f>IF(A138="","",IFERROR(IF(D138=Spese!$G$10,Spese!$L$10-Spese!$M$10*(Spese!$G$10-1),Spese!$M$10),""))</f>
        <v/>
      </c>
      <c r="G138" s="9">
        <f>IF(A138="","",IFERROR(IF(Spese!$K$10="Annullato","Annullata",IF(Spese!$K$10="Sospeso","Sospesa",IF(Spese!$K$10="Da valutare","Da valutare",IF(E138="","Da completare",IF(D138&lt;=Spese!$J$10,"Saldata",IF(E138&lt;Parametri!$B$3,"Scaduta",IF(E138&lt;=Parametri!$B$3+Parametri!$B$4,"In scadenza","Programmata"))))))),"Da completare"))</f>
        <v/>
      </c>
      <c r="H138" s="27">
        <f>IF(A138="","",Spese!$D$10)</f>
        <v/>
      </c>
    </row>
    <row r="139">
      <c r="A139" s="5">
        <f>IFERROR(IF(OR(Spese!$A$10="",15&gt;Spese!$G$10),"",Spese!$A$10),"")</f>
        <v/>
      </c>
      <c r="B139" s="23">
        <f>IF(A139="","",Spese!$B$10)</f>
        <v/>
      </c>
      <c r="C139" s="23">
        <f>IF(A139="","",Spese!$C$10)</f>
        <v/>
      </c>
      <c r="D139" s="6">
        <f>IF(A139="","",15)</f>
        <v/>
      </c>
      <c r="E139" s="21">
        <f>IF(A139="","",IFERROR(EDATE(Spese!$I$10,(D139-1)*Spese!$H$10),""))</f>
        <v/>
      </c>
      <c r="F139" s="38">
        <f>IF(A139="","",IFERROR(IF(D139=Spese!$G$10,Spese!$L$10-Spese!$M$10*(Spese!$G$10-1),Spese!$M$10),""))</f>
        <v/>
      </c>
      <c r="G139" s="5">
        <f>IF(A139="","",IFERROR(IF(Spese!$K$10="Annullato","Annullata",IF(Spese!$K$10="Sospeso","Sospesa",IF(Spese!$K$10="Da valutare","Da valutare",IF(E139="","Da completare",IF(D139&lt;=Spese!$J$10,"Saldata",IF(E139&lt;Parametri!$B$3,"Scaduta",IF(E139&lt;=Parametri!$B$3+Parametri!$B$4,"In scadenza","Programmata"))))))),"Da completare"))</f>
        <v/>
      </c>
      <c r="H139" s="23">
        <f>IF(A139="","",Spese!$D$10)</f>
        <v/>
      </c>
    </row>
    <row r="140">
      <c r="A140" s="9">
        <f>IFERROR(IF(OR(Spese!$A$10="",16&gt;Spese!$G$10),"",Spese!$A$10),"")</f>
        <v/>
      </c>
      <c r="B140" s="27">
        <f>IF(A140="","",Spese!$B$10)</f>
        <v/>
      </c>
      <c r="C140" s="27">
        <f>IF(A140="","",Spese!$C$10)</f>
        <v/>
      </c>
      <c r="D140" s="10">
        <f>IF(A140="","",16)</f>
        <v/>
      </c>
      <c r="E140" s="25">
        <f>IF(A140="","",IFERROR(EDATE(Spese!$I$10,(D140-1)*Spese!$H$10),""))</f>
        <v/>
      </c>
      <c r="F140" s="40">
        <f>IF(A140="","",IFERROR(IF(D140=Spese!$G$10,Spese!$L$10-Spese!$M$10*(Spese!$G$10-1),Spese!$M$10),""))</f>
        <v/>
      </c>
      <c r="G140" s="9">
        <f>IF(A140="","",IFERROR(IF(Spese!$K$10="Annullato","Annullata",IF(Spese!$K$10="Sospeso","Sospesa",IF(Spese!$K$10="Da valutare","Da valutare",IF(E140="","Da completare",IF(D140&lt;=Spese!$J$10,"Saldata",IF(E140&lt;Parametri!$B$3,"Scaduta",IF(E140&lt;=Parametri!$B$3+Parametri!$B$4,"In scadenza","Programmata"))))))),"Da completare"))</f>
        <v/>
      </c>
      <c r="H140" s="27">
        <f>IF(A140="","",Spese!$D$10)</f>
        <v/>
      </c>
    </row>
    <row r="141">
      <c r="A141" s="5">
        <f>IFERROR(IF(OR(Spese!$A$10="",17&gt;Spese!$G$10),"",Spese!$A$10),"")</f>
        <v/>
      </c>
      <c r="B141" s="23">
        <f>IF(A141="","",Spese!$B$10)</f>
        <v/>
      </c>
      <c r="C141" s="23">
        <f>IF(A141="","",Spese!$C$10)</f>
        <v/>
      </c>
      <c r="D141" s="6">
        <f>IF(A141="","",17)</f>
        <v/>
      </c>
      <c r="E141" s="21">
        <f>IF(A141="","",IFERROR(EDATE(Spese!$I$10,(D141-1)*Spese!$H$10),""))</f>
        <v/>
      </c>
      <c r="F141" s="38">
        <f>IF(A141="","",IFERROR(IF(D141=Spese!$G$10,Spese!$L$10-Spese!$M$10*(Spese!$G$10-1),Spese!$M$10),""))</f>
        <v/>
      </c>
      <c r="G141" s="5">
        <f>IF(A141="","",IFERROR(IF(Spese!$K$10="Annullato","Annullata",IF(Spese!$K$10="Sospeso","Sospesa",IF(Spese!$K$10="Da valutare","Da valutare",IF(E141="","Da completare",IF(D141&lt;=Spese!$J$10,"Saldata",IF(E141&lt;Parametri!$B$3,"Scaduta",IF(E141&lt;=Parametri!$B$3+Parametri!$B$4,"In scadenza","Programmata"))))))),"Da completare"))</f>
        <v/>
      </c>
      <c r="H141" s="23">
        <f>IF(A141="","",Spese!$D$10)</f>
        <v/>
      </c>
    </row>
    <row r="142">
      <c r="A142" s="9">
        <f>IFERROR(IF(OR(Spese!$A$10="",18&gt;Spese!$G$10),"",Spese!$A$10),"")</f>
        <v/>
      </c>
      <c r="B142" s="27">
        <f>IF(A142="","",Spese!$B$10)</f>
        <v/>
      </c>
      <c r="C142" s="27">
        <f>IF(A142="","",Spese!$C$10)</f>
        <v/>
      </c>
      <c r="D142" s="10">
        <f>IF(A142="","",18)</f>
        <v/>
      </c>
      <c r="E142" s="25">
        <f>IF(A142="","",IFERROR(EDATE(Spese!$I$10,(D142-1)*Spese!$H$10),""))</f>
        <v/>
      </c>
      <c r="F142" s="40">
        <f>IF(A142="","",IFERROR(IF(D142=Spese!$G$10,Spese!$L$10-Spese!$M$10*(Spese!$G$10-1),Spese!$M$10),""))</f>
        <v/>
      </c>
      <c r="G142" s="9">
        <f>IF(A142="","",IFERROR(IF(Spese!$K$10="Annullato","Annullata",IF(Spese!$K$10="Sospeso","Sospesa",IF(Spese!$K$10="Da valutare","Da valutare",IF(E142="","Da completare",IF(D142&lt;=Spese!$J$10,"Saldata",IF(E142&lt;Parametri!$B$3,"Scaduta",IF(E142&lt;=Parametri!$B$3+Parametri!$B$4,"In scadenza","Programmata"))))))),"Da completare"))</f>
        <v/>
      </c>
      <c r="H142" s="27">
        <f>IF(A142="","",Spese!$D$10)</f>
        <v/>
      </c>
    </row>
    <row r="143">
      <c r="A143" s="5">
        <f>IFERROR(IF(OR(Spese!$A$10="",19&gt;Spese!$G$10),"",Spese!$A$10),"")</f>
        <v/>
      </c>
      <c r="B143" s="23">
        <f>IF(A143="","",Spese!$B$10)</f>
        <v/>
      </c>
      <c r="C143" s="23">
        <f>IF(A143="","",Spese!$C$10)</f>
        <v/>
      </c>
      <c r="D143" s="6">
        <f>IF(A143="","",19)</f>
        <v/>
      </c>
      <c r="E143" s="21">
        <f>IF(A143="","",IFERROR(EDATE(Spese!$I$10,(D143-1)*Spese!$H$10),""))</f>
        <v/>
      </c>
      <c r="F143" s="38">
        <f>IF(A143="","",IFERROR(IF(D143=Spese!$G$10,Spese!$L$10-Spese!$M$10*(Spese!$G$10-1),Spese!$M$10),""))</f>
        <v/>
      </c>
      <c r="G143" s="5">
        <f>IF(A143="","",IFERROR(IF(Spese!$K$10="Annullato","Annullata",IF(Spese!$K$10="Sospeso","Sospesa",IF(Spese!$K$10="Da valutare","Da valutare",IF(E143="","Da completare",IF(D143&lt;=Spese!$J$10,"Saldata",IF(E143&lt;Parametri!$B$3,"Scaduta",IF(E143&lt;=Parametri!$B$3+Parametri!$B$4,"In scadenza","Programmata"))))))),"Da completare"))</f>
        <v/>
      </c>
      <c r="H143" s="23">
        <f>IF(A143="","",Spese!$D$10)</f>
        <v/>
      </c>
    </row>
    <row r="144">
      <c r="A144" s="9">
        <f>IFERROR(IF(OR(Spese!$A$10="",20&gt;Spese!$G$10),"",Spese!$A$10),"")</f>
        <v/>
      </c>
      <c r="B144" s="27">
        <f>IF(A144="","",Spese!$B$10)</f>
        <v/>
      </c>
      <c r="C144" s="27">
        <f>IF(A144="","",Spese!$C$10)</f>
        <v/>
      </c>
      <c r="D144" s="10">
        <f>IF(A144="","",20)</f>
        <v/>
      </c>
      <c r="E144" s="25">
        <f>IF(A144="","",IFERROR(EDATE(Spese!$I$10,(D144-1)*Spese!$H$10),""))</f>
        <v/>
      </c>
      <c r="F144" s="40">
        <f>IF(A144="","",IFERROR(IF(D144=Spese!$G$10,Spese!$L$10-Spese!$M$10*(Spese!$G$10-1),Spese!$M$10),""))</f>
        <v/>
      </c>
      <c r="G144" s="9">
        <f>IF(A144="","",IFERROR(IF(Spese!$K$10="Annullato","Annullata",IF(Spese!$K$10="Sospeso","Sospesa",IF(Spese!$K$10="Da valutare","Da valutare",IF(E144="","Da completare",IF(D144&lt;=Spese!$J$10,"Saldata",IF(E144&lt;Parametri!$B$3,"Scaduta",IF(E144&lt;=Parametri!$B$3+Parametri!$B$4,"In scadenza","Programmata"))))))),"Da completare"))</f>
        <v/>
      </c>
      <c r="H144" s="27">
        <f>IF(A144="","",Spese!$D$10)</f>
        <v/>
      </c>
    </row>
    <row r="145">
      <c r="A145" s="5">
        <f>IFERROR(IF(OR(Spese!$A$10="",21&gt;Spese!$G$10),"",Spese!$A$10),"")</f>
        <v/>
      </c>
      <c r="B145" s="23">
        <f>IF(A145="","",Spese!$B$10)</f>
        <v/>
      </c>
      <c r="C145" s="23">
        <f>IF(A145="","",Spese!$C$10)</f>
        <v/>
      </c>
      <c r="D145" s="6">
        <f>IF(A145="","",21)</f>
        <v/>
      </c>
      <c r="E145" s="21">
        <f>IF(A145="","",IFERROR(EDATE(Spese!$I$10,(D145-1)*Spese!$H$10),""))</f>
        <v/>
      </c>
      <c r="F145" s="38">
        <f>IF(A145="","",IFERROR(IF(D145=Spese!$G$10,Spese!$L$10-Spese!$M$10*(Spese!$G$10-1),Spese!$M$10),""))</f>
        <v/>
      </c>
      <c r="G145" s="5">
        <f>IF(A145="","",IFERROR(IF(Spese!$K$10="Annullato","Annullata",IF(Spese!$K$10="Sospeso","Sospesa",IF(Spese!$K$10="Da valutare","Da valutare",IF(E145="","Da completare",IF(D145&lt;=Spese!$J$10,"Saldata",IF(E145&lt;Parametri!$B$3,"Scaduta",IF(E145&lt;=Parametri!$B$3+Parametri!$B$4,"In scadenza","Programmata"))))))),"Da completare"))</f>
        <v/>
      </c>
      <c r="H145" s="23">
        <f>IF(A145="","",Spese!$D$10)</f>
        <v/>
      </c>
    </row>
    <row r="146">
      <c r="A146" s="9">
        <f>IFERROR(IF(OR(Spese!$A$10="",22&gt;Spese!$G$10),"",Spese!$A$10),"")</f>
        <v/>
      </c>
      <c r="B146" s="27">
        <f>IF(A146="","",Spese!$B$10)</f>
        <v/>
      </c>
      <c r="C146" s="27">
        <f>IF(A146="","",Spese!$C$10)</f>
        <v/>
      </c>
      <c r="D146" s="10">
        <f>IF(A146="","",22)</f>
        <v/>
      </c>
      <c r="E146" s="25">
        <f>IF(A146="","",IFERROR(EDATE(Spese!$I$10,(D146-1)*Spese!$H$10),""))</f>
        <v/>
      </c>
      <c r="F146" s="40">
        <f>IF(A146="","",IFERROR(IF(D146=Spese!$G$10,Spese!$L$10-Spese!$M$10*(Spese!$G$10-1),Spese!$M$10),""))</f>
        <v/>
      </c>
      <c r="G146" s="9">
        <f>IF(A146="","",IFERROR(IF(Spese!$K$10="Annullato","Annullata",IF(Spese!$K$10="Sospeso","Sospesa",IF(Spese!$K$10="Da valutare","Da valutare",IF(E146="","Da completare",IF(D146&lt;=Spese!$J$10,"Saldata",IF(E146&lt;Parametri!$B$3,"Scaduta",IF(E146&lt;=Parametri!$B$3+Parametri!$B$4,"In scadenza","Programmata"))))))),"Da completare"))</f>
        <v/>
      </c>
      <c r="H146" s="27">
        <f>IF(A146="","",Spese!$D$10)</f>
        <v/>
      </c>
    </row>
    <row r="147">
      <c r="A147" s="5">
        <f>IFERROR(IF(OR(Spese!$A$10="",23&gt;Spese!$G$10),"",Spese!$A$10),"")</f>
        <v/>
      </c>
      <c r="B147" s="23">
        <f>IF(A147="","",Spese!$B$10)</f>
        <v/>
      </c>
      <c r="C147" s="23">
        <f>IF(A147="","",Spese!$C$10)</f>
        <v/>
      </c>
      <c r="D147" s="6">
        <f>IF(A147="","",23)</f>
        <v/>
      </c>
      <c r="E147" s="21">
        <f>IF(A147="","",IFERROR(EDATE(Spese!$I$10,(D147-1)*Spese!$H$10),""))</f>
        <v/>
      </c>
      <c r="F147" s="38">
        <f>IF(A147="","",IFERROR(IF(D147=Spese!$G$10,Spese!$L$10-Spese!$M$10*(Spese!$G$10-1),Spese!$M$10),""))</f>
        <v/>
      </c>
      <c r="G147" s="5">
        <f>IF(A147="","",IFERROR(IF(Spese!$K$10="Annullato","Annullata",IF(Spese!$K$10="Sospeso","Sospesa",IF(Spese!$K$10="Da valutare","Da valutare",IF(E147="","Da completare",IF(D147&lt;=Spese!$J$10,"Saldata",IF(E147&lt;Parametri!$B$3,"Scaduta",IF(E147&lt;=Parametri!$B$3+Parametri!$B$4,"In scadenza","Programmata"))))))),"Da completare"))</f>
        <v/>
      </c>
      <c r="H147" s="23">
        <f>IF(A147="","",Spese!$D$10)</f>
        <v/>
      </c>
    </row>
    <row r="148">
      <c r="A148" s="9">
        <f>IFERROR(IF(OR(Spese!$A$10="",24&gt;Spese!$G$10),"",Spese!$A$10),"")</f>
        <v/>
      </c>
      <c r="B148" s="27">
        <f>IF(A148="","",Spese!$B$10)</f>
        <v/>
      </c>
      <c r="C148" s="27">
        <f>IF(A148="","",Spese!$C$10)</f>
        <v/>
      </c>
      <c r="D148" s="10">
        <f>IF(A148="","",24)</f>
        <v/>
      </c>
      <c r="E148" s="25">
        <f>IF(A148="","",IFERROR(EDATE(Spese!$I$10,(D148-1)*Spese!$H$10),""))</f>
        <v/>
      </c>
      <c r="F148" s="40">
        <f>IF(A148="","",IFERROR(IF(D148=Spese!$G$10,Spese!$L$10-Spese!$M$10*(Spese!$G$10-1),Spese!$M$10),""))</f>
        <v/>
      </c>
      <c r="G148" s="9">
        <f>IF(A148="","",IFERROR(IF(Spese!$K$10="Annullato","Annullata",IF(Spese!$K$10="Sospeso","Sospesa",IF(Spese!$K$10="Da valutare","Da valutare",IF(E148="","Da completare",IF(D148&lt;=Spese!$J$10,"Saldata",IF(E148&lt;Parametri!$B$3,"Scaduta",IF(E148&lt;=Parametri!$B$3+Parametri!$B$4,"In scadenza","Programmata"))))))),"Da completare"))</f>
        <v/>
      </c>
      <c r="H148" s="27">
        <f>IF(A148="","",Spese!$D$10)</f>
        <v/>
      </c>
    </row>
    <row r="149">
      <c r="A149" s="5">
        <f>IFERROR(IF(OR(Spese!$A$11="",1&gt;Spese!$G$11),"",Spese!$A$11),"")</f>
        <v/>
      </c>
      <c r="B149" s="23">
        <f>IF(A149="","",Spese!$B$11)</f>
        <v/>
      </c>
      <c r="C149" s="23">
        <f>IF(A149="","",Spese!$C$11)</f>
        <v/>
      </c>
      <c r="D149" s="6">
        <f>IF(A149="","",1)</f>
        <v/>
      </c>
      <c r="E149" s="21">
        <f>IF(A149="","",IFERROR(EDATE(Spese!$I$11,(D149-1)*Spese!$H$11),""))</f>
        <v/>
      </c>
      <c r="F149" s="38">
        <f>IF(A149="","",IFERROR(IF(D149=Spese!$G$11,Spese!$L$11-Spese!$M$11*(Spese!$G$11-1),Spese!$M$11),""))</f>
        <v/>
      </c>
      <c r="G149" s="5">
        <f>IF(A149="","",IFERROR(IF(Spese!$K$11="Annullato","Annullata",IF(Spese!$K$11="Sospeso","Sospesa",IF(Spese!$K$11="Da valutare","Da valutare",IF(E149="","Da completare",IF(D149&lt;=Spese!$J$11,"Saldata",IF(E149&lt;Parametri!$B$3,"Scaduta",IF(E149&lt;=Parametri!$B$3+Parametri!$B$4,"In scadenza","Programmata"))))))),"Da completare"))</f>
        <v/>
      </c>
      <c r="H149" s="23">
        <f>IF(A149="","",Spese!$D$11)</f>
        <v/>
      </c>
    </row>
    <row r="150">
      <c r="A150" s="9">
        <f>IFERROR(IF(OR(Spese!$A$11="",2&gt;Spese!$G$11),"",Spese!$A$11),"")</f>
        <v/>
      </c>
      <c r="B150" s="27">
        <f>IF(A150="","",Spese!$B$11)</f>
        <v/>
      </c>
      <c r="C150" s="27">
        <f>IF(A150="","",Spese!$C$11)</f>
        <v/>
      </c>
      <c r="D150" s="10">
        <f>IF(A150="","",2)</f>
        <v/>
      </c>
      <c r="E150" s="25">
        <f>IF(A150="","",IFERROR(EDATE(Spese!$I$11,(D150-1)*Spese!$H$11),""))</f>
        <v/>
      </c>
      <c r="F150" s="40">
        <f>IF(A150="","",IFERROR(IF(D150=Spese!$G$11,Spese!$L$11-Spese!$M$11*(Spese!$G$11-1),Spese!$M$11),""))</f>
        <v/>
      </c>
      <c r="G150" s="9">
        <f>IF(A150="","",IFERROR(IF(Spese!$K$11="Annullato","Annullata",IF(Spese!$K$11="Sospeso","Sospesa",IF(Spese!$K$11="Da valutare","Da valutare",IF(E150="","Da completare",IF(D150&lt;=Spese!$J$11,"Saldata",IF(E150&lt;Parametri!$B$3,"Scaduta",IF(E150&lt;=Parametri!$B$3+Parametri!$B$4,"In scadenza","Programmata"))))))),"Da completare"))</f>
        <v/>
      </c>
      <c r="H150" s="27">
        <f>IF(A150="","",Spese!$D$11)</f>
        <v/>
      </c>
    </row>
    <row r="151">
      <c r="A151" s="5">
        <f>IFERROR(IF(OR(Spese!$A$11="",3&gt;Spese!$G$11),"",Spese!$A$11),"")</f>
        <v/>
      </c>
      <c r="B151" s="23">
        <f>IF(A151="","",Spese!$B$11)</f>
        <v/>
      </c>
      <c r="C151" s="23">
        <f>IF(A151="","",Spese!$C$11)</f>
        <v/>
      </c>
      <c r="D151" s="6">
        <f>IF(A151="","",3)</f>
        <v/>
      </c>
      <c r="E151" s="21">
        <f>IF(A151="","",IFERROR(EDATE(Spese!$I$11,(D151-1)*Spese!$H$11),""))</f>
        <v/>
      </c>
      <c r="F151" s="38">
        <f>IF(A151="","",IFERROR(IF(D151=Spese!$G$11,Spese!$L$11-Spese!$M$11*(Spese!$G$11-1),Spese!$M$11),""))</f>
        <v/>
      </c>
      <c r="G151" s="5">
        <f>IF(A151="","",IFERROR(IF(Spese!$K$11="Annullato","Annullata",IF(Spese!$K$11="Sospeso","Sospesa",IF(Spese!$K$11="Da valutare","Da valutare",IF(E151="","Da completare",IF(D151&lt;=Spese!$J$11,"Saldata",IF(E151&lt;Parametri!$B$3,"Scaduta",IF(E151&lt;=Parametri!$B$3+Parametri!$B$4,"In scadenza","Programmata"))))))),"Da completare"))</f>
        <v/>
      </c>
      <c r="H151" s="23">
        <f>IF(A151="","",Spese!$D$11)</f>
        <v/>
      </c>
    </row>
    <row r="152">
      <c r="A152" s="9">
        <f>IFERROR(IF(OR(Spese!$A$11="",4&gt;Spese!$G$11),"",Spese!$A$11),"")</f>
        <v/>
      </c>
      <c r="B152" s="27">
        <f>IF(A152="","",Spese!$B$11)</f>
        <v/>
      </c>
      <c r="C152" s="27">
        <f>IF(A152="","",Spese!$C$11)</f>
        <v/>
      </c>
      <c r="D152" s="10">
        <f>IF(A152="","",4)</f>
        <v/>
      </c>
      <c r="E152" s="25">
        <f>IF(A152="","",IFERROR(EDATE(Spese!$I$11,(D152-1)*Spese!$H$11),""))</f>
        <v/>
      </c>
      <c r="F152" s="40">
        <f>IF(A152="","",IFERROR(IF(D152=Spese!$G$11,Spese!$L$11-Spese!$M$11*(Spese!$G$11-1),Spese!$M$11),""))</f>
        <v/>
      </c>
      <c r="G152" s="9">
        <f>IF(A152="","",IFERROR(IF(Spese!$K$11="Annullato","Annullata",IF(Spese!$K$11="Sospeso","Sospesa",IF(Spese!$K$11="Da valutare","Da valutare",IF(E152="","Da completare",IF(D152&lt;=Spese!$J$11,"Saldata",IF(E152&lt;Parametri!$B$3,"Scaduta",IF(E152&lt;=Parametri!$B$3+Parametri!$B$4,"In scadenza","Programmata"))))))),"Da completare"))</f>
        <v/>
      </c>
      <c r="H152" s="27">
        <f>IF(A152="","",Spese!$D$11)</f>
        <v/>
      </c>
    </row>
    <row r="153">
      <c r="A153" s="5">
        <f>IFERROR(IF(OR(Spese!$A$11="",5&gt;Spese!$G$11),"",Spese!$A$11),"")</f>
        <v/>
      </c>
      <c r="B153" s="23">
        <f>IF(A153="","",Spese!$B$11)</f>
        <v/>
      </c>
      <c r="C153" s="23">
        <f>IF(A153="","",Spese!$C$11)</f>
        <v/>
      </c>
      <c r="D153" s="6">
        <f>IF(A153="","",5)</f>
        <v/>
      </c>
      <c r="E153" s="21">
        <f>IF(A153="","",IFERROR(EDATE(Spese!$I$11,(D153-1)*Spese!$H$11),""))</f>
        <v/>
      </c>
      <c r="F153" s="38">
        <f>IF(A153="","",IFERROR(IF(D153=Spese!$G$11,Spese!$L$11-Spese!$M$11*(Spese!$G$11-1),Spese!$M$11),""))</f>
        <v/>
      </c>
      <c r="G153" s="5">
        <f>IF(A153="","",IFERROR(IF(Spese!$K$11="Annullato","Annullata",IF(Spese!$K$11="Sospeso","Sospesa",IF(Spese!$K$11="Da valutare","Da valutare",IF(E153="","Da completare",IF(D153&lt;=Spese!$J$11,"Saldata",IF(E153&lt;Parametri!$B$3,"Scaduta",IF(E153&lt;=Parametri!$B$3+Parametri!$B$4,"In scadenza","Programmata"))))))),"Da completare"))</f>
        <v/>
      </c>
      <c r="H153" s="23">
        <f>IF(A153="","",Spese!$D$11)</f>
        <v/>
      </c>
    </row>
    <row r="154">
      <c r="A154" s="9">
        <f>IFERROR(IF(OR(Spese!$A$11="",6&gt;Spese!$G$11),"",Spese!$A$11),"")</f>
        <v/>
      </c>
      <c r="B154" s="27">
        <f>IF(A154="","",Spese!$B$11)</f>
        <v/>
      </c>
      <c r="C154" s="27">
        <f>IF(A154="","",Spese!$C$11)</f>
        <v/>
      </c>
      <c r="D154" s="10">
        <f>IF(A154="","",6)</f>
        <v/>
      </c>
      <c r="E154" s="25">
        <f>IF(A154="","",IFERROR(EDATE(Spese!$I$11,(D154-1)*Spese!$H$11),""))</f>
        <v/>
      </c>
      <c r="F154" s="40">
        <f>IF(A154="","",IFERROR(IF(D154=Spese!$G$11,Spese!$L$11-Spese!$M$11*(Spese!$G$11-1),Spese!$M$11),""))</f>
        <v/>
      </c>
      <c r="G154" s="9">
        <f>IF(A154="","",IFERROR(IF(Spese!$K$11="Annullato","Annullata",IF(Spese!$K$11="Sospeso","Sospesa",IF(Spese!$K$11="Da valutare","Da valutare",IF(E154="","Da completare",IF(D154&lt;=Spese!$J$11,"Saldata",IF(E154&lt;Parametri!$B$3,"Scaduta",IF(E154&lt;=Parametri!$B$3+Parametri!$B$4,"In scadenza","Programmata"))))))),"Da completare"))</f>
        <v/>
      </c>
      <c r="H154" s="27">
        <f>IF(A154="","",Spese!$D$11)</f>
        <v/>
      </c>
    </row>
    <row r="155">
      <c r="A155" s="5">
        <f>IFERROR(IF(OR(Spese!$A$11="",7&gt;Spese!$G$11),"",Spese!$A$11),"")</f>
        <v/>
      </c>
      <c r="B155" s="23">
        <f>IF(A155="","",Spese!$B$11)</f>
        <v/>
      </c>
      <c r="C155" s="23">
        <f>IF(A155="","",Spese!$C$11)</f>
        <v/>
      </c>
      <c r="D155" s="6">
        <f>IF(A155="","",7)</f>
        <v/>
      </c>
      <c r="E155" s="21">
        <f>IF(A155="","",IFERROR(EDATE(Spese!$I$11,(D155-1)*Spese!$H$11),""))</f>
        <v/>
      </c>
      <c r="F155" s="38">
        <f>IF(A155="","",IFERROR(IF(D155=Spese!$G$11,Spese!$L$11-Spese!$M$11*(Spese!$G$11-1),Spese!$M$11),""))</f>
        <v/>
      </c>
      <c r="G155" s="5">
        <f>IF(A155="","",IFERROR(IF(Spese!$K$11="Annullato","Annullata",IF(Spese!$K$11="Sospeso","Sospesa",IF(Spese!$K$11="Da valutare","Da valutare",IF(E155="","Da completare",IF(D155&lt;=Spese!$J$11,"Saldata",IF(E155&lt;Parametri!$B$3,"Scaduta",IF(E155&lt;=Parametri!$B$3+Parametri!$B$4,"In scadenza","Programmata"))))))),"Da completare"))</f>
        <v/>
      </c>
      <c r="H155" s="23">
        <f>IF(A155="","",Spese!$D$11)</f>
        <v/>
      </c>
    </row>
    <row r="156">
      <c r="A156" s="9">
        <f>IFERROR(IF(OR(Spese!$A$11="",8&gt;Spese!$G$11),"",Spese!$A$11),"")</f>
        <v/>
      </c>
      <c r="B156" s="27">
        <f>IF(A156="","",Spese!$B$11)</f>
        <v/>
      </c>
      <c r="C156" s="27">
        <f>IF(A156="","",Spese!$C$11)</f>
        <v/>
      </c>
      <c r="D156" s="10">
        <f>IF(A156="","",8)</f>
        <v/>
      </c>
      <c r="E156" s="25">
        <f>IF(A156="","",IFERROR(EDATE(Spese!$I$11,(D156-1)*Spese!$H$11),""))</f>
        <v/>
      </c>
      <c r="F156" s="40">
        <f>IF(A156="","",IFERROR(IF(D156=Spese!$G$11,Spese!$L$11-Spese!$M$11*(Spese!$G$11-1),Spese!$M$11),""))</f>
        <v/>
      </c>
      <c r="G156" s="9">
        <f>IF(A156="","",IFERROR(IF(Spese!$K$11="Annullato","Annullata",IF(Spese!$K$11="Sospeso","Sospesa",IF(Spese!$K$11="Da valutare","Da valutare",IF(E156="","Da completare",IF(D156&lt;=Spese!$J$11,"Saldata",IF(E156&lt;Parametri!$B$3,"Scaduta",IF(E156&lt;=Parametri!$B$3+Parametri!$B$4,"In scadenza","Programmata"))))))),"Da completare"))</f>
        <v/>
      </c>
      <c r="H156" s="27">
        <f>IF(A156="","",Spese!$D$11)</f>
        <v/>
      </c>
    </row>
    <row r="157">
      <c r="A157" s="5">
        <f>IFERROR(IF(OR(Spese!$A$11="",9&gt;Spese!$G$11),"",Spese!$A$11),"")</f>
        <v/>
      </c>
      <c r="B157" s="23">
        <f>IF(A157="","",Spese!$B$11)</f>
        <v/>
      </c>
      <c r="C157" s="23">
        <f>IF(A157="","",Spese!$C$11)</f>
        <v/>
      </c>
      <c r="D157" s="6">
        <f>IF(A157="","",9)</f>
        <v/>
      </c>
      <c r="E157" s="21">
        <f>IF(A157="","",IFERROR(EDATE(Spese!$I$11,(D157-1)*Spese!$H$11),""))</f>
        <v/>
      </c>
      <c r="F157" s="38">
        <f>IF(A157="","",IFERROR(IF(D157=Spese!$G$11,Spese!$L$11-Spese!$M$11*(Spese!$G$11-1),Spese!$M$11),""))</f>
        <v/>
      </c>
      <c r="G157" s="5">
        <f>IF(A157="","",IFERROR(IF(Spese!$K$11="Annullato","Annullata",IF(Spese!$K$11="Sospeso","Sospesa",IF(Spese!$K$11="Da valutare","Da valutare",IF(E157="","Da completare",IF(D157&lt;=Spese!$J$11,"Saldata",IF(E157&lt;Parametri!$B$3,"Scaduta",IF(E157&lt;=Parametri!$B$3+Parametri!$B$4,"In scadenza","Programmata"))))))),"Da completare"))</f>
        <v/>
      </c>
      <c r="H157" s="23">
        <f>IF(A157="","",Spese!$D$11)</f>
        <v/>
      </c>
    </row>
    <row r="158">
      <c r="A158" s="9">
        <f>IFERROR(IF(OR(Spese!$A$11="",10&gt;Spese!$G$11),"",Spese!$A$11),"")</f>
        <v/>
      </c>
      <c r="B158" s="27">
        <f>IF(A158="","",Spese!$B$11)</f>
        <v/>
      </c>
      <c r="C158" s="27">
        <f>IF(A158="","",Spese!$C$11)</f>
        <v/>
      </c>
      <c r="D158" s="10">
        <f>IF(A158="","",10)</f>
        <v/>
      </c>
      <c r="E158" s="25">
        <f>IF(A158="","",IFERROR(EDATE(Spese!$I$11,(D158-1)*Spese!$H$11),""))</f>
        <v/>
      </c>
      <c r="F158" s="40">
        <f>IF(A158="","",IFERROR(IF(D158=Spese!$G$11,Spese!$L$11-Spese!$M$11*(Spese!$G$11-1),Spese!$M$11),""))</f>
        <v/>
      </c>
      <c r="G158" s="9">
        <f>IF(A158="","",IFERROR(IF(Spese!$K$11="Annullato","Annullata",IF(Spese!$K$11="Sospeso","Sospesa",IF(Spese!$K$11="Da valutare","Da valutare",IF(E158="","Da completare",IF(D158&lt;=Spese!$J$11,"Saldata",IF(E158&lt;Parametri!$B$3,"Scaduta",IF(E158&lt;=Parametri!$B$3+Parametri!$B$4,"In scadenza","Programmata"))))))),"Da completare"))</f>
        <v/>
      </c>
      <c r="H158" s="27">
        <f>IF(A158="","",Spese!$D$11)</f>
        <v/>
      </c>
    </row>
    <row r="159">
      <c r="A159" s="5">
        <f>IFERROR(IF(OR(Spese!$A$11="",11&gt;Spese!$G$11),"",Spese!$A$11),"")</f>
        <v/>
      </c>
      <c r="B159" s="23">
        <f>IF(A159="","",Spese!$B$11)</f>
        <v/>
      </c>
      <c r="C159" s="23">
        <f>IF(A159="","",Spese!$C$11)</f>
        <v/>
      </c>
      <c r="D159" s="6">
        <f>IF(A159="","",11)</f>
        <v/>
      </c>
      <c r="E159" s="21">
        <f>IF(A159="","",IFERROR(EDATE(Spese!$I$11,(D159-1)*Spese!$H$11),""))</f>
        <v/>
      </c>
      <c r="F159" s="38">
        <f>IF(A159="","",IFERROR(IF(D159=Spese!$G$11,Spese!$L$11-Spese!$M$11*(Spese!$G$11-1),Spese!$M$11),""))</f>
        <v/>
      </c>
      <c r="G159" s="5">
        <f>IF(A159="","",IFERROR(IF(Spese!$K$11="Annullato","Annullata",IF(Spese!$K$11="Sospeso","Sospesa",IF(Spese!$K$11="Da valutare","Da valutare",IF(E159="","Da completare",IF(D159&lt;=Spese!$J$11,"Saldata",IF(E159&lt;Parametri!$B$3,"Scaduta",IF(E159&lt;=Parametri!$B$3+Parametri!$B$4,"In scadenza","Programmata"))))))),"Da completare"))</f>
        <v/>
      </c>
      <c r="H159" s="23">
        <f>IF(A159="","",Spese!$D$11)</f>
        <v/>
      </c>
    </row>
    <row r="160">
      <c r="A160" s="9">
        <f>IFERROR(IF(OR(Spese!$A$11="",12&gt;Spese!$G$11),"",Spese!$A$11),"")</f>
        <v/>
      </c>
      <c r="B160" s="27">
        <f>IF(A160="","",Spese!$B$11)</f>
        <v/>
      </c>
      <c r="C160" s="27">
        <f>IF(A160="","",Spese!$C$11)</f>
        <v/>
      </c>
      <c r="D160" s="10">
        <f>IF(A160="","",12)</f>
        <v/>
      </c>
      <c r="E160" s="25">
        <f>IF(A160="","",IFERROR(EDATE(Spese!$I$11,(D160-1)*Spese!$H$11),""))</f>
        <v/>
      </c>
      <c r="F160" s="40">
        <f>IF(A160="","",IFERROR(IF(D160=Spese!$G$11,Spese!$L$11-Spese!$M$11*(Spese!$G$11-1),Spese!$M$11),""))</f>
        <v/>
      </c>
      <c r="G160" s="9">
        <f>IF(A160="","",IFERROR(IF(Spese!$K$11="Annullato","Annullata",IF(Spese!$K$11="Sospeso","Sospesa",IF(Spese!$K$11="Da valutare","Da valutare",IF(E160="","Da completare",IF(D160&lt;=Spese!$J$11,"Saldata",IF(E160&lt;Parametri!$B$3,"Scaduta",IF(E160&lt;=Parametri!$B$3+Parametri!$B$4,"In scadenza","Programmata"))))))),"Da completare"))</f>
        <v/>
      </c>
      <c r="H160" s="27">
        <f>IF(A160="","",Spese!$D$11)</f>
        <v/>
      </c>
    </row>
    <row r="161">
      <c r="A161" s="5">
        <f>IFERROR(IF(OR(Spese!$A$11="",13&gt;Spese!$G$11),"",Spese!$A$11),"")</f>
        <v/>
      </c>
      <c r="B161" s="23">
        <f>IF(A161="","",Spese!$B$11)</f>
        <v/>
      </c>
      <c r="C161" s="23">
        <f>IF(A161="","",Spese!$C$11)</f>
        <v/>
      </c>
      <c r="D161" s="6">
        <f>IF(A161="","",13)</f>
        <v/>
      </c>
      <c r="E161" s="21">
        <f>IF(A161="","",IFERROR(EDATE(Spese!$I$11,(D161-1)*Spese!$H$11),""))</f>
        <v/>
      </c>
      <c r="F161" s="38">
        <f>IF(A161="","",IFERROR(IF(D161=Spese!$G$11,Spese!$L$11-Spese!$M$11*(Spese!$G$11-1),Spese!$M$11),""))</f>
        <v/>
      </c>
      <c r="G161" s="5">
        <f>IF(A161="","",IFERROR(IF(Spese!$K$11="Annullato","Annullata",IF(Spese!$K$11="Sospeso","Sospesa",IF(Spese!$K$11="Da valutare","Da valutare",IF(E161="","Da completare",IF(D161&lt;=Spese!$J$11,"Saldata",IF(E161&lt;Parametri!$B$3,"Scaduta",IF(E161&lt;=Parametri!$B$3+Parametri!$B$4,"In scadenza","Programmata"))))))),"Da completare"))</f>
        <v/>
      </c>
      <c r="H161" s="23">
        <f>IF(A161="","",Spese!$D$11)</f>
        <v/>
      </c>
    </row>
    <row r="162">
      <c r="A162" s="9">
        <f>IFERROR(IF(OR(Spese!$A$11="",14&gt;Spese!$G$11),"",Spese!$A$11),"")</f>
        <v/>
      </c>
      <c r="B162" s="27">
        <f>IF(A162="","",Spese!$B$11)</f>
        <v/>
      </c>
      <c r="C162" s="27">
        <f>IF(A162="","",Spese!$C$11)</f>
        <v/>
      </c>
      <c r="D162" s="10">
        <f>IF(A162="","",14)</f>
        <v/>
      </c>
      <c r="E162" s="25">
        <f>IF(A162="","",IFERROR(EDATE(Spese!$I$11,(D162-1)*Spese!$H$11),""))</f>
        <v/>
      </c>
      <c r="F162" s="40">
        <f>IF(A162="","",IFERROR(IF(D162=Spese!$G$11,Spese!$L$11-Spese!$M$11*(Spese!$G$11-1),Spese!$M$11),""))</f>
        <v/>
      </c>
      <c r="G162" s="9">
        <f>IF(A162="","",IFERROR(IF(Spese!$K$11="Annullato","Annullata",IF(Spese!$K$11="Sospeso","Sospesa",IF(Spese!$K$11="Da valutare","Da valutare",IF(E162="","Da completare",IF(D162&lt;=Spese!$J$11,"Saldata",IF(E162&lt;Parametri!$B$3,"Scaduta",IF(E162&lt;=Parametri!$B$3+Parametri!$B$4,"In scadenza","Programmata"))))))),"Da completare"))</f>
        <v/>
      </c>
      <c r="H162" s="27">
        <f>IF(A162="","",Spese!$D$11)</f>
        <v/>
      </c>
    </row>
    <row r="163">
      <c r="A163" s="5">
        <f>IFERROR(IF(OR(Spese!$A$11="",15&gt;Spese!$G$11),"",Spese!$A$11),"")</f>
        <v/>
      </c>
      <c r="B163" s="23">
        <f>IF(A163="","",Spese!$B$11)</f>
        <v/>
      </c>
      <c r="C163" s="23">
        <f>IF(A163="","",Spese!$C$11)</f>
        <v/>
      </c>
      <c r="D163" s="6">
        <f>IF(A163="","",15)</f>
        <v/>
      </c>
      <c r="E163" s="21">
        <f>IF(A163="","",IFERROR(EDATE(Spese!$I$11,(D163-1)*Spese!$H$11),""))</f>
        <v/>
      </c>
      <c r="F163" s="38">
        <f>IF(A163="","",IFERROR(IF(D163=Spese!$G$11,Spese!$L$11-Spese!$M$11*(Spese!$G$11-1),Spese!$M$11),""))</f>
        <v/>
      </c>
      <c r="G163" s="5">
        <f>IF(A163="","",IFERROR(IF(Spese!$K$11="Annullato","Annullata",IF(Spese!$K$11="Sospeso","Sospesa",IF(Spese!$K$11="Da valutare","Da valutare",IF(E163="","Da completare",IF(D163&lt;=Spese!$J$11,"Saldata",IF(E163&lt;Parametri!$B$3,"Scaduta",IF(E163&lt;=Parametri!$B$3+Parametri!$B$4,"In scadenza","Programmata"))))))),"Da completare"))</f>
        <v/>
      </c>
      <c r="H163" s="23">
        <f>IF(A163="","",Spese!$D$11)</f>
        <v/>
      </c>
    </row>
    <row r="164">
      <c r="A164" s="9">
        <f>IFERROR(IF(OR(Spese!$A$11="",16&gt;Spese!$G$11),"",Spese!$A$11),"")</f>
        <v/>
      </c>
      <c r="B164" s="27">
        <f>IF(A164="","",Spese!$B$11)</f>
        <v/>
      </c>
      <c r="C164" s="27">
        <f>IF(A164="","",Spese!$C$11)</f>
        <v/>
      </c>
      <c r="D164" s="10">
        <f>IF(A164="","",16)</f>
        <v/>
      </c>
      <c r="E164" s="25">
        <f>IF(A164="","",IFERROR(EDATE(Spese!$I$11,(D164-1)*Spese!$H$11),""))</f>
        <v/>
      </c>
      <c r="F164" s="40">
        <f>IF(A164="","",IFERROR(IF(D164=Spese!$G$11,Spese!$L$11-Spese!$M$11*(Spese!$G$11-1),Spese!$M$11),""))</f>
        <v/>
      </c>
      <c r="G164" s="9">
        <f>IF(A164="","",IFERROR(IF(Spese!$K$11="Annullato","Annullata",IF(Spese!$K$11="Sospeso","Sospesa",IF(Spese!$K$11="Da valutare","Da valutare",IF(E164="","Da completare",IF(D164&lt;=Spese!$J$11,"Saldata",IF(E164&lt;Parametri!$B$3,"Scaduta",IF(E164&lt;=Parametri!$B$3+Parametri!$B$4,"In scadenza","Programmata"))))))),"Da completare"))</f>
        <v/>
      </c>
      <c r="H164" s="27">
        <f>IF(A164="","",Spese!$D$11)</f>
        <v/>
      </c>
    </row>
    <row r="165">
      <c r="A165" s="5">
        <f>IFERROR(IF(OR(Spese!$A$11="",17&gt;Spese!$G$11),"",Spese!$A$11),"")</f>
        <v/>
      </c>
      <c r="B165" s="23">
        <f>IF(A165="","",Spese!$B$11)</f>
        <v/>
      </c>
      <c r="C165" s="23">
        <f>IF(A165="","",Spese!$C$11)</f>
        <v/>
      </c>
      <c r="D165" s="6">
        <f>IF(A165="","",17)</f>
        <v/>
      </c>
      <c r="E165" s="21">
        <f>IF(A165="","",IFERROR(EDATE(Spese!$I$11,(D165-1)*Spese!$H$11),""))</f>
        <v/>
      </c>
      <c r="F165" s="38">
        <f>IF(A165="","",IFERROR(IF(D165=Spese!$G$11,Spese!$L$11-Spese!$M$11*(Spese!$G$11-1),Spese!$M$11),""))</f>
        <v/>
      </c>
      <c r="G165" s="5">
        <f>IF(A165="","",IFERROR(IF(Spese!$K$11="Annullato","Annullata",IF(Spese!$K$11="Sospeso","Sospesa",IF(Spese!$K$11="Da valutare","Da valutare",IF(E165="","Da completare",IF(D165&lt;=Spese!$J$11,"Saldata",IF(E165&lt;Parametri!$B$3,"Scaduta",IF(E165&lt;=Parametri!$B$3+Parametri!$B$4,"In scadenza","Programmata"))))))),"Da completare"))</f>
        <v/>
      </c>
      <c r="H165" s="23">
        <f>IF(A165="","",Spese!$D$11)</f>
        <v/>
      </c>
    </row>
    <row r="166">
      <c r="A166" s="9">
        <f>IFERROR(IF(OR(Spese!$A$11="",18&gt;Spese!$G$11),"",Spese!$A$11),"")</f>
        <v/>
      </c>
      <c r="B166" s="27">
        <f>IF(A166="","",Spese!$B$11)</f>
        <v/>
      </c>
      <c r="C166" s="27">
        <f>IF(A166="","",Spese!$C$11)</f>
        <v/>
      </c>
      <c r="D166" s="10">
        <f>IF(A166="","",18)</f>
        <v/>
      </c>
      <c r="E166" s="25">
        <f>IF(A166="","",IFERROR(EDATE(Spese!$I$11,(D166-1)*Spese!$H$11),""))</f>
        <v/>
      </c>
      <c r="F166" s="40">
        <f>IF(A166="","",IFERROR(IF(D166=Spese!$G$11,Spese!$L$11-Spese!$M$11*(Spese!$G$11-1),Spese!$M$11),""))</f>
        <v/>
      </c>
      <c r="G166" s="9">
        <f>IF(A166="","",IFERROR(IF(Spese!$K$11="Annullato","Annullata",IF(Spese!$K$11="Sospeso","Sospesa",IF(Spese!$K$11="Da valutare","Da valutare",IF(E166="","Da completare",IF(D166&lt;=Spese!$J$11,"Saldata",IF(E166&lt;Parametri!$B$3,"Scaduta",IF(E166&lt;=Parametri!$B$3+Parametri!$B$4,"In scadenza","Programmata"))))))),"Da completare"))</f>
        <v/>
      </c>
      <c r="H166" s="27">
        <f>IF(A166="","",Spese!$D$11)</f>
        <v/>
      </c>
    </row>
    <row r="167">
      <c r="A167" s="5">
        <f>IFERROR(IF(OR(Spese!$A$11="",19&gt;Spese!$G$11),"",Spese!$A$11),"")</f>
        <v/>
      </c>
      <c r="B167" s="23">
        <f>IF(A167="","",Spese!$B$11)</f>
        <v/>
      </c>
      <c r="C167" s="23">
        <f>IF(A167="","",Spese!$C$11)</f>
        <v/>
      </c>
      <c r="D167" s="6">
        <f>IF(A167="","",19)</f>
        <v/>
      </c>
      <c r="E167" s="21">
        <f>IF(A167="","",IFERROR(EDATE(Spese!$I$11,(D167-1)*Spese!$H$11),""))</f>
        <v/>
      </c>
      <c r="F167" s="38">
        <f>IF(A167="","",IFERROR(IF(D167=Spese!$G$11,Spese!$L$11-Spese!$M$11*(Spese!$G$11-1),Spese!$M$11),""))</f>
        <v/>
      </c>
      <c r="G167" s="5">
        <f>IF(A167="","",IFERROR(IF(Spese!$K$11="Annullato","Annullata",IF(Spese!$K$11="Sospeso","Sospesa",IF(Spese!$K$11="Da valutare","Da valutare",IF(E167="","Da completare",IF(D167&lt;=Spese!$J$11,"Saldata",IF(E167&lt;Parametri!$B$3,"Scaduta",IF(E167&lt;=Parametri!$B$3+Parametri!$B$4,"In scadenza","Programmata"))))))),"Da completare"))</f>
        <v/>
      </c>
      <c r="H167" s="23">
        <f>IF(A167="","",Spese!$D$11)</f>
        <v/>
      </c>
    </row>
    <row r="168">
      <c r="A168" s="9">
        <f>IFERROR(IF(OR(Spese!$A$11="",20&gt;Spese!$G$11),"",Spese!$A$11),"")</f>
        <v/>
      </c>
      <c r="B168" s="27">
        <f>IF(A168="","",Spese!$B$11)</f>
        <v/>
      </c>
      <c r="C168" s="27">
        <f>IF(A168="","",Spese!$C$11)</f>
        <v/>
      </c>
      <c r="D168" s="10">
        <f>IF(A168="","",20)</f>
        <v/>
      </c>
      <c r="E168" s="25">
        <f>IF(A168="","",IFERROR(EDATE(Spese!$I$11,(D168-1)*Spese!$H$11),""))</f>
        <v/>
      </c>
      <c r="F168" s="40">
        <f>IF(A168="","",IFERROR(IF(D168=Spese!$G$11,Spese!$L$11-Spese!$M$11*(Spese!$G$11-1),Spese!$M$11),""))</f>
        <v/>
      </c>
      <c r="G168" s="9">
        <f>IF(A168="","",IFERROR(IF(Spese!$K$11="Annullato","Annullata",IF(Spese!$K$11="Sospeso","Sospesa",IF(Spese!$K$11="Da valutare","Da valutare",IF(E168="","Da completare",IF(D168&lt;=Spese!$J$11,"Saldata",IF(E168&lt;Parametri!$B$3,"Scaduta",IF(E168&lt;=Parametri!$B$3+Parametri!$B$4,"In scadenza","Programmata"))))))),"Da completare"))</f>
        <v/>
      </c>
      <c r="H168" s="27">
        <f>IF(A168="","",Spese!$D$11)</f>
        <v/>
      </c>
    </row>
    <row r="169">
      <c r="A169" s="5">
        <f>IFERROR(IF(OR(Spese!$A$11="",21&gt;Spese!$G$11),"",Spese!$A$11),"")</f>
        <v/>
      </c>
      <c r="B169" s="23">
        <f>IF(A169="","",Spese!$B$11)</f>
        <v/>
      </c>
      <c r="C169" s="23">
        <f>IF(A169="","",Spese!$C$11)</f>
        <v/>
      </c>
      <c r="D169" s="6">
        <f>IF(A169="","",21)</f>
        <v/>
      </c>
      <c r="E169" s="21">
        <f>IF(A169="","",IFERROR(EDATE(Spese!$I$11,(D169-1)*Spese!$H$11),""))</f>
        <v/>
      </c>
      <c r="F169" s="38">
        <f>IF(A169="","",IFERROR(IF(D169=Spese!$G$11,Spese!$L$11-Spese!$M$11*(Spese!$G$11-1),Spese!$M$11),""))</f>
        <v/>
      </c>
      <c r="G169" s="5">
        <f>IF(A169="","",IFERROR(IF(Spese!$K$11="Annullato","Annullata",IF(Spese!$K$11="Sospeso","Sospesa",IF(Spese!$K$11="Da valutare","Da valutare",IF(E169="","Da completare",IF(D169&lt;=Spese!$J$11,"Saldata",IF(E169&lt;Parametri!$B$3,"Scaduta",IF(E169&lt;=Parametri!$B$3+Parametri!$B$4,"In scadenza","Programmata"))))))),"Da completare"))</f>
        <v/>
      </c>
      <c r="H169" s="23">
        <f>IF(A169="","",Spese!$D$11)</f>
        <v/>
      </c>
    </row>
    <row r="170">
      <c r="A170" s="9">
        <f>IFERROR(IF(OR(Spese!$A$11="",22&gt;Spese!$G$11),"",Spese!$A$11),"")</f>
        <v/>
      </c>
      <c r="B170" s="27">
        <f>IF(A170="","",Spese!$B$11)</f>
        <v/>
      </c>
      <c r="C170" s="27">
        <f>IF(A170="","",Spese!$C$11)</f>
        <v/>
      </c>
      <c r="D170" s="10">
        <f>IF(A170="","",22)</f>
        <v/>
      </c>
      <c r="E170" s="25">
        <f>IF(A170="","",IFERROR(EDATE(Spese!$I$11,(D170-1)*Spese!$H$11),""))</f>
        <v/>
      </c>
      <c r="F170" s="40">
        <f>IF(A170="","",IFERROR(IF(D170=Spese!$G$11,Spese!$L$11-Spese!$M$11*(Spese!$G$11-1),Spese!$M$11),""))</f>
        <v/>
      </c>
      <c r="G170" s="9">
        <f>IF(A170="","",IFERROR(IF(Spese!$K$11="Annullato","Annullata",IF(Spese!$K$11="Sospeso","Sospesa",IF(Spese!$K$11="Da valutare","Da valutare",IF(E170="","Da completare",IF(D170&lt;=Spese!$J$11,"Saldata",IF(E170&lt;Parametri!$B$3,"Scaduta",IF(E170&lt;=Parametri!$B$3+Parametri!$B$4,"In scadenza","Programmata"))))))),"Da completare"))</f>
        <v/>
      </c>
      <c r="H170" s="27">
        <f>IF(A170="","",Spese!$D$11)</f>
        <v/>
      </c>
    </row>
    <row r="171">
      <c r="A171" s="5">
        <f>IFERROR(IF(OR(Spese!$A$11="",23&gt;Spese!$G$11),"",Spese!$A$11),"")</f>
        <v/>
      </c>
      <c r="B171" s="23">
        <f>IF(A171="","",Spese!$B$11)</f>
        <v/>
      </c>
      <c r="C171" s="23">
        <f>IF(A171="","",Spese!$C$11)</f>
        <v/>
      </c>
      <c r="D171" s="6">
        <f>IF(A171="","",23)</f>
        <v/>
      </c>
      <c r="E171" s="21">
        <f>IF(A171="","",IFERROR(EDATE(Spese!$I$11,(D171-1)*Spese!$H$11),""))</f>
        <v/>
      </c>
      <c r="F171" s="38">
        <f>IF(A171="","",IFERROR(IF(D171=Spese!$G$11,Spese!$L$11-Spese!$M$11*(Spese!$G$11-1),Spese!$M$11),""))</f>
        <v/>
      </c>
      <c r="G171" s="5">
        <f>IF(A171="","",IFERROR(IF(Spese!$K$11="Annullato","Annullata",IF(Spese!$K$11="Sospeso","Sospesa",IF(Spese!$K$11="Da valutare","Da valutare",IF(E171="","Da completare",IF(D171&lt;=Spese!$J$11,"Saldata",IF(E171&lt;Parametri!$B$3,"Scaduta",IF(E171&lt;=Parametri!$B$3+Parametri!$B$4,"In scadenza","Programmata"))))))),"Da completare"))</f>
        <v/>
      </c>
      <c r="H171" s="23">
        <f>IF(A171="","",Spese!$D$11)</f>
        <v/>
      </c>
    </row>
    <row r="172">
      <c r="A172" s="9">
        <f>IFERROR(IF(OR(Spese!$A$11="",24&gt;Spese!$G$11),"",Spese!$A$11),"")</f>
        <v/>
      </c>
      <c r="B172" s="27">
        <f>IF(A172="","",Spese!$B$11)</f>
        <v/>
      </c>
      <c r="C172" s="27">
        <f>IF(A172="","",Spese!$C$11)</f>
        <v/>
      </c>
      <c r="D172" s="10">
        <f>IF(A172="","",24)</f>
        <v/>
      </c>
      <c r="E172" s="25">
        <f>IF(A172="","",IFERROR(EDATE(Spese!$I$11,(D172-1)*Spese!$H$11),""))</f>
        <v/>
      </c>
      <c r="F172" s="40">
        <f>IF(A172="","",IFERROR(IF(D172=Spese!$G$11,Spese!$L$11-Spese!$M$11*(Spese!$G$11-1),Spese!$M$11),""))</f>
        <v/>
      </c>
      <c r="G172" s="9">
        <f>IF(A172="","",IFERROR(IF(Spese!$K$11="Annullato","Annullata",IF(Spese!$K$11="Sospeso","Sospesa",IF(Spese!$K$11="Da valutare","Da valutare",IF(E172="","Da completare",IF(D172&lt;=Spese!$J$11,"Saldata",IF(E172&lt;Parametri!$B$3,"Scaduta",IF(E172&lt;=Parametri!$B$3+Parametri!$B$4,"In scadenza","Programmata"))))))),"Da completare"))</f>
        <v/>
      </c>
      <c r="H172" s="27">
        <f>IF(A172="","",Spese!$D$11)</f>
        <v/>
      </c>
    </row>
    <row r="173">
      <c r="A173" s="5">
        <f>IFERROR(IF(OR(Spese!$A$12="",1&gt;Spese!$G$12),"",Spese!$A$12),"")</f>
        <v/>
      </c>
      <c r="B173" s="23">
        <f>IF(A173="","",Spese!$B$12)</f>
        <v/>
      </c>
      <c r="C173" s="23">
        <f>IF(A173="","",Spese!$C$12)</f>
        <v/>
      </c>
      <c r="D173" s="6">
        <f>IF(A173="","",1)</f>
        <v/>
      </c>
      <c r="E173" s="21">
        <f>IF(A173="","",IFERROR(EDATE(Spese!$I$12,(D173-1)*Spese!$H$12),""))</f>
        <v/>
      </c>
      <c r="F173" s="38">
        <f>IF(A173="","",IFERROR(IF(D173=Spese!$G$12,Spese!$L$12-Spese!$M$12*(Spese!$G$12-1),Spese!$M$12),""))</f>
        <v/>
      </c>
      <c r="G173" s="5">
        <f>IF(A173="","",IFERROR(IF(Spese!$K$12="Annullato","Annullata",IF(Spese!$K$12="Sospeso","Sospesa",IF(Spese!$K$12="Da valutare","Da valutare",IF(E173="","Da completare",IF(D173&lt;=Spese!$J$12,"Saldata",IF(E173&lt;Parametri!$B$3,"Scaduta",IF(E173&lt;=Parametri!$B$3+Parametri!$B$4,"In scadenza","Programmata"))))))),"Da completare"))</f>
        <v/>
      </c>
      <c r="H173" s="23">
        <f>IF(A173="","",Spese!$D$12)</f>
        <v/>
      </c>
    </row>
    <row r="174">
      <c r="A174" s="9">
        <f>IFERROR(IF(OR(Spese!$A$12="",2&gt;Spese!$G$12),"",Spese!$A$12),"")</f>
        <v/>
      </c>
      <c r="B174" s="27">
        <f>IF(A174="","",Spese!$B$12)</f>
        <v/>
      </c>
      <c r="C174" s="27">
        <f>IF(A174="","",Spese!$C$12)</f>
        <v/>
      </c>
      <c r="D174" s="10">
        <f>IF(A174="","",2)</f>
        <v/>
      </c>
      <c r="E174" s="25">
        <f>IF(A174="","",IFERROR(EDATE(Spese!$I$12,(D174-1)*Spese!$H$12),""))</f>
        <v/>
      </c>
      <c r="F174" s="40">
        <f>IF(A174="","",IFERROR(IF(D174=Spese!$G$12,Spese!$L$12-Spese!$M$12*(Spese!$G$12-1),Spese!$M$12),""))</f>
        <v/>
      </c>
      <c r="G174" s="9">
        <f>IF(A174="","",IFERROR(IF(Spese!$K$12="Annullato","Annullata",IF(Spese!$K$12="Sospeso","Sospesa",IF(Spese!$K$12="Da valutare","Da valutare",IF(E174="","Da completare",IF(D174&lt;=Spese!$J$12,"Saldata",IF(E174&lt;Parametri!$B$3,"Scaduta",IF(E174&lt;=Parametri!$B$3+Parametri!$B$4,"In scadenza","Programmata"))))))),"Da completare"))</f>
        <v/>
      </c>
      <c r="H174" s="27">
        <f>IF(A174="","",Spese!$D$12)</f>
        <v/>
      </c>
    </row>
    <row r="175">
      <c r="A175" s="5">
        <f>IFERROR(IF(OR(Spese!$A$12="",3&gt;Spese!$G$12),"",Spese!$A$12),"")</f>
        <v/>
      </c>
      <c r="B175" s="23">
        <f>IF(A175="","",Spese!$B$12)</f>
        <v/>
      </c>
      <c r="C175" s="23">
        <f>IF(A175="","",Spese!$C$12)</f>
        <v/>
      </c>
      <c r="D175" s="6">
        <f>IF(A175="","",3)</f>
        <v/>
      </c>
      <c r="E175" s="21">
        <f>IF(A175="","",IFERROR(EDATE(Spese!$I$12,(D175-1)*Spese!$H$12),""))</f>
        <v/>
      </c>
      <c r="F175" s="38">
        <f>IF(A175="","",IFERROR(IF(D175=Spese!$G$12,Spese!$L$12-Spese!$M$12*(Spese!$G$12-1),Spese!$M$12),""))</f>
        <v/>
      </c>
      <c r="G175" s="5">
        <f>IF(A175="","",IFERROR(IF(Spese!$K$12="Annullato","Annullata",IF(Spese!$K$12="Sospeso","Sospesa",IF(Spese!$K$12="Da valutare","Da valutare",IF(E175="","Da completare",IF(D175&lt;=Spese!$J$12,"Saldata",IF(E175&lt;Parametri!$B$3,"Scaduta",IF(E175&lt;=Parametri!$B$3+Parametri!$B$4,"In scadenza","Programmata"))))))),"Da completare"))</f>
        <v/>
      </c>
      <c r="H175" s="23">
        <f>IF(A175="","",Spese!$D$12)</f>
        <v/>
      </c>
    </row>
    <row r="176">
      <c r="A176" s="9">
        <f>IFERROR(IF(OR(Spese!$A$12="",4&gt;Spese!$G$12),"",Spese!$A$12),"")</f>
        <v/>
      </c>
      <c r="B176" s="27">
        <f>IF(A176="","",Spese!$B$12)</f>
        <v/>
      </c>
      <c r="C176" s="27">
        <f>IF(A176="","",Spese!$C$12)</f>
        <v/>
      </c>
      <c r="D176" s="10">
        <f>IF(A176="","",4)</f>
        <v/>
      </c>
      <c r="E176" s="25">
        <f>IF(A176="","",IFERROR(EDATE(Spese!$I$12,(D176-1)*Spese!$H$12),""))</f>
        <v/>
      </c>
      <c r="F176" s="40">
        <f>IF(A176="","",IFERROR(IF(D176=Spese!$G$12,Spese!$L$12-Spese!$M$12*(Spese!$G$12-1),Spese!$M$12),""))</f>
        <v/>
      </c>
      <c r="G176" s="9">
        <f>IF(A176="","",IFERROR(IF(Spese!$K$12="Annullato","Annullata",IF(Spese!$K$12="Sospeso","Sospesa",IF(Spese!$K$12="Da valutare","Da valutare",IF(E176="","Da completare",IF(D176&lt;=Spese!$J$12,"Saldata",IF(E176&lt;Parametri!$B$3,"Scaduta",IF(E176&lt;=Parametri!$B$3+Parametri!$B$4,"In scadenza","Programmata"))))))),"Da completare"))</f>
        <v/>
      </c>
      <c r="H176" s="27">
        <f>IF(A176="","",Spese!$D$12)</f>
        <v/>
      </c>
    </row>
    <row r="177">
      <c r="A177" s="5">
        <f>IFERROR(IF(OR(Spese!$A$12="",5&gt;Spese!$G$12),"",Spese!$A$12),"")</f>
        <v/>
      </c>
      <c r="B177" s="23">
        <f>IF(A177="","",Spese!$B$12)</f>
        <v/>
      </c>
      <c r="C177" s="23">
        <f>IF(A177="","",Spese!$C$12)</f>
        <v/>
      </c>
      <c r="D177" s="6">
        <f>IF(A177="","",5)</f>
        <v/>
      </c>
      <c r="E177" s="21">
        <f>IF(A177="","",IFERROR(EDATE(Spese!$I$12,(D177-1)*Spese!$H$12),""))</f>
        <v/>
      </c>
      <c r="F177" s="38">
        <f>IF(A177="","",IFERROR(IF(D177=Spese!$G$12,Spese!$L$12-Spese!$M$12*(Spese!$G$12-1),Spese!$M$12),""))</f>
        <v/>
      </c>
      <c r="G177" s="5">
        <f>IF(A177="","",IFERROR(IF(Spese!$K$12="Annullato","Annullata",IF(Spese!$K$12="Sospeso","Sospesa",IF(Spese!$K$12="Da valutare","Da valutare",IF(E177="","Da completare",IF(D177&lt;=Spese!$J$12,"Saldata",IF(E177&lt;Parametri!$B$3,"Scaduta",IF(E177&lt;=Parametri!$B$3+Parametri!$B$4,"In scadenza","Programmata"))))))),"Da completare"))</f>
        <v/>
      </c>
      <c r="H177" s="23">
        <f>IF(A177="","",Spese!$D$12)</f>
        <v/>
      </c>
    </row>
    <row r="178">
      <c r="A178" s="9">
        <f>IFERROR(IF(OR(Spese!$A$12="",6&gt;Spese!$G$12),"",Spese!$A$12),"")</f>
        <v/>
      </c>
      <c r="B178" s="27">
        <f>IF(A178="","",Spese!$B$12)</f>
        <v/>
      </c>
      <c r="C178" s="27">
        <f>IF(A178="","",Spese!$C$12)</f>
        <v/>
      </c>
      <c r="D178" s="10">
        <f>IF(A178="","",6)</f>
        <v/>
      </c>
      <c r="E178" s="25">
        <f>IF(A178="","",IFERROR(EDATE(Spese!$I$12,(D178-1)*Spese!$H$12),""))</f>
        <v/>
      </c>
      <c r="F178" s="40">
        <f>IF(A178="","",IFERROR(IF(D178=Spese!$G$12,Spese!$L$12-Spese!$M$12*(Spese!$G$12-1),Spese!$M$12),""))</f>
        <v/>
      </c>
      <c r="G178" s="9">
        <f>IF(A178="","",IFERROR(IF(Spese!$K$12="Annullato","Annullata",IF(Spese!$K$12="Sospeso","Sospesa",IF(Spese!$K$12="Da valutare","Da valutare",IF(E178="","Da completare",IF(D178&lt;=Spese!$J$12,"Saldata",IF(E178&lt;Parametri!$B$3,"Scaduta",IF(E178&lt;=Parametri!$B$3+Parametri!$B$4,"In scadenza","Programmata"))))))),"Da completare"))</f>
        <v/>
      </c>
      <c r="H178" s="27">
        <f>IF(A178="","",Spese!$D$12)</f>
        <v/>
      </c>
    </row>
    <row r="179">
      <c r="A179" s="5">
        <f>IFERROR(IF(OR(Spese!$A$12="",7&gt;Spese!$G$12),"",Spese!$A$12),"")</f>
        <v/>
      </c>
      <c r="B179" s="23">
        <f>IF(A179="","",Spese!$B$12)</f>
        <v/>
      </c>
      <c r="C179" s="23">
        <f>IF(A179="","",Spese!$C$12)</f>
        <v/>
      </c>
      <c r="D179" s="6">
        <f>IF(A179="","",7)</f>
        <v/>
      </c>
      <c r="E179" s="21">
        <f>IF(A179="","",IFERROR(EDATE(Spese!$I$12,(D179-1)*Spese!$H$12),""))</f>
        <v/>
      </c>
      <c r="F179" s="38">
        <f>IF(A179="","",IFERROR(IF(D179=Spese!$G$12,Spese!$L$12-Spese!$M$12*(Spese!$G$12-1),Spese!$M$12),""))</f>
        <v/>
      </c>
      <c r="G179" s="5">
        <f>IF(A179="","",IFERROR(IF(Spese!$K$12="Annullato","Annullata",IF(Spese!$K$12="Sospeso","Sospesa",IF(Spese!$K$12="Da valutare","Da valutare",IF(E179="","Da completare",IF(D179&lt;=Spese!$J$12,"Saldata",IF(E179&lt;Parametri!$B$3,"Scaduta",IF(E179&lt;=Parametri!$B$3+Parametri!$B$4,"In scadenza","Programmata"))))))),"Da completare"))</f>
        <v/>
      </c>
      <c r="H179" s="23">
        <f>IF(A179="","",Spese!$D$12)</f>
        <v/>
      </c>
    </row>
    <row r="180">
      <c r="A180" s="9">
        <f>IFERROR(IF(OR(Spese!$A$12="",8&gt;Spese!$G$12),"",Spese!$A$12),"")</f>
        <v/>
      </c>
      <c r="B180" s="27">
        <f>IF(A180="","",Spese!$B$12)</f>
        <v/>
      </c>
      <c r="C180" s="27">
        <f>IF(A180="","",Spese!$C$12)</f>
        <v/>
      </c>
      <c r="D180" s="10">
        <f>IF(A180="","",8)</f>
        <v/>
      </c>
      <c r="E180" s="25">
        <f>IF(A180="","",IFERROR(EDATE(Spese!$I$12,(D180-1)*Spese!$H$12),""))</f>
        <v/>
      </c>
      <c r="F180" s="40">
        <f>IF(A180="","",IFERROR(IF(D180=Spese!$G$12,Spese!$L$12-Spese!$M$12*(Spese!$G$12-1),Spese!$M$12),""))</f>
        <v/>
      </c>
      <c r="G180" s="9">
        <f>IF(A180="","",IFERROR(IF(Spese!$K$12="Annullato","Annullata",IF(Spese!$K$12="Sospeso","Sospesa",IF(Spese!$K$12="Da valutare","Da valutare",IF(E180="","Da completare",IF(D180&lt;=Spese!$J$12,"Saldata",IF(E180&lt;Parametri!$B$3,"Scaduta",IF(E180&lt;=Parametri!$B$3+Parametri!$B$4,"In scadenza","Programmata"))))))),"Da completare"))</f>
        <v/>
      </c>
      <c r="H180" s="27">
        <f>IF(A180="","",Spese!$D$12)</f>
        <v/>
      </c>
    </row>
    <row r="181">
      <c r="A181" s="5">
        <f>IFERROR(IF(OR(Spese!$A$12="",9&gt;Spese!$G$12),"",Spese!$A$12),"")</f>
        <v/>
      </c>
      <c r="B181" s="23">
        <f>IF(A181="","",Spese!$B$12)</f>
        <v/>
      </c>
      <c r="C181" s="23">
        <f>IF(A181="","",Spese!$C$12)</f>
        <v/>
      </c>
      <c r="D181" s="6">
        <f>IF(A181="","",9)</f>
        <v/>
      </c>
      <c r="E181" s="21">
        <f>IF(A181="","",IFERROR(EDATE(Spese!$I$12,(D181-1)*Spese!$H$12),""))</f>
        <v/>
      </c>
      <c r="F181" s="38">
        <f>IF(A181="","",IFERROR(IF(D181=Spese!$G$12,Spese!$L$12-Spese!$M$12*(Spese!$G$12-1),Spese!$M$12),""))</f>
        <v/>
      </c>
      <c r="G181" s="5">
        <f>IF(A181="","",IFERROR(IF(Spese!$K$12="Annullato","Annullata",IF(Spese!$K$12="Sospeso","Sospesa",IF(Spese!$K$12="Da valutare","Da valutare",IF(E181="","Da completare",IF(D181&lt;=Spese!$J$12,"Saldata",IF(E181&lt;Parametri!$B$3,"Scaduta",IF(E181&lt;=Parametri!$B$3+Parametri!$B$4,"In scadenza","Programmata"))))))),"Da completare"))</f>
        <v/>
      </c>
      <c r="H181" s="23">
        <f>IF(A181="","",Spese!$D$12)</f>
        <v/>
      </c>
    </row>
    <row r="182">
      <c r="A182" s="9">
        <f>IFERROR(IF(OR(Spese!$A$12="",10&gt;Spese!$G$12),"",Spese!$A$12),"")</f>
        <v/>
      </c>
      <c r="B182" s="27">
        <f>IF(A182="","",Spese!$B$12)</f>
        <v/>
      </c>
      <c r="C182" s="27">
        <f>IF(A182="","",Spese!$C$12)</f>
        <v/>
      </c>
      <c r="D182" s="10">
        <f>IF(A182="","",10)</f>
        <v/>
      </c>
      <c r="E182" s="25">
        <f>IF(A182="","",IFERROR(EDATE(Spese!$I$12,(D182-1)*Spese!$H$12),""))</f>
        <v/>
      </c>
      <c r="F182" s="40">
        <f>IF(A182="","",IFERROR(IF(D182=Spese!$G$12,Spese!$L$12-Spese!$M$12*(Spese!$G$12-1),Spese!$M$12),""))</f>
        <v/>
      </c>
      <c r="G182" s="9">
        <f>IF(A182="","",IFERROR(IF(Spese!$K$12="Annullato","Annullata",IF(Spese!$K$12="Sospeso","Sospesa",IF(Spese!$K$12="Da valutare","Da valutare",IF(E182="","Da completare",IF(D182&lt;=Spese!$J$12,"Saldata",IF(E182&lt;Parametri!$B$3,"Scaduta",IF(E182&lt;=Parametri!$B$3+Parametri!$B$4,"In scadenza","Programmata"))))))),"Da completare"))</f>
        <v/>
      </c>
      <c r="H182" s="27">
        <f>IF(A182="","",Spese!$D$12)</f>
        <v/>
      </c>
    </row>
    <row r="183">
      <c r="A183" s="5">
        <f>IFERROR(IF(OR(Spese!$A$12="",11&gt;Spese!$G$12),"",Spese!$A$12),"")</f>
        <v/>
      </c>
      <c r="B183" s="23">
        <f>IF(A183="","",Spese!$B$12)</f>
        <v/>
      </c>
      <c r="C183" s="23">
        <f>IF(A183="","",Spese!$C$12)</f>
        <v/>
      </c>
      <c r="D183" s="6">
        <f>IF(A183="","",11)</f>
        <v/>
      </c>
      <c r="E183" s="21">
        <f>IF(A183="","",IFERROR(EDATE(Spese!$I$12,(D183-1)*Spese!$H$12),""))</f>
        <v/>
      </c>
      <c r="F183" s="38">
        <f>IF(A183="","",IFERROR(IF(D183=Spese!$G$12,Spese!$L$12-Spese!$M$12*(Spese!$G$12-1),Spese!$M$12),""))</f>
        <v/>
      </c>
      <c r="G183" s="5">
        <f>IF(A183="","",IFERROR(IF(Spese!$K$12="Annullato","Annullata",IF(Spese!$K$12="Sospeso","Sospesa",IF(Spese!$K$12="Da valutare","Da valutare",IF(E183="","Da completare",IF(D183&lt;=Spese!$J$12,"Saldata",IF(E183&lt;Parametri!$B$3,"Scaduta",IF(E183&lt;=Parametri!$B$3+Parametri!$B$4,"In scadenza","Programmata"))))))),"Da completare"))</f>
        <v/>
      </c>
      <c r="H183" s="23">
        <f>IF(A183="","",Spese!$D$12)</f>
        <v/>
      </c>
    </row>
    <row r="184">
      <c r="A184" s="9">
        <f>IFERROR(IF(OR(Spese!$A$12="",12&gt;Spese!$G$12),"",Spese!$A$12),"")</f>
        <v/>
      </c>
      <c r="B184" s="27">
        <f>IF(A184="","",Spese!$B$12)</f>
        <v/>
      </c>
      <c r="C184" s="27">
        <f>IF(A184="","",Spese!$C$12)</f>
        <v/>
      </c>
      <c r="D184" s="10">
        <f>IF(A184="","",12)</f>
        <v/>
      </c>
      <c r="E184" s="25">
        <f>IF(A184="","",IFERROR(EDATE(Spese!$I$12,(D184-1)*Spese!$H$12),""))</f>
        <v/>
      </c>
      <c r="F184" s="40">
        <f>IF(A184="","",IFERROR(IF(D184=Spese!$G$12,Spese!$L$12-Spese!$M$12*(Spese!$G$12-1),Spese!$M$12),""))</f>
        <v/>
      </c>
      <c r="G184" s="9">
        <f>IF(A184="","",IFERROR(IF(Spese!$K$12="Annullato","Annullata",IF(Spese!$K$12="Sospeso","Sospesa",IF(Spese!$K$12="Da valutare","Da valutare",IF(E184="","Da completare",IF(D184&lt;=Spese!$J$12,"Saldata",IF(E184&lt;Parametri!$B$3,"Scaduta",IF(E184&lt;=Parametri!$B$3+Parametri!$B$4,"In scadenza","Programmata"))))))),"Da completare"))</f>
        <v/>
      </c>
      <c r="H184" s="27">
        <f>IF(A184="","",Spese!$D$12)</f>
        <v/>
      </c>
    </row>
    <row r="185">
      <c r="A185" s="5">
        <f>IFERROR(IF(OR(Spese!$A$12="",13&gt;Spese!$G$12),"",Spese!$A$12),"")</f>
        <v/>
      </c>
      <c r="B185" s="23">
        <f>IF(A185="","",Spese!$B$12)</f>
        <v/>
      </c>
      <c r="C185" s="23">
        <f>IF(A185="","",Spese!$C$12)</f>
        <v/>
      </c>
      <c r="D185" s="6">
        <f>IF(A185="","",13)</f>
        <v/>
      </c>
      <c r="E185" s="21">
        <f>IF(A185="","",IFERROR(EDATE(Spese!$I$12,(D185-1)*Spese!$H$12),""))</f>
        <v/>
      </c>
      <c r="F185" s="38">
        <f>IF(A185="","",IFERROR(IF(D185=Spese!$G$12,Spese!$L$12-Spese!$M$12*(Spese!$G$12-1),Spese!$M$12),""))</f>
        <v/>
      </c>
      <c r="G185" s="5">
        <f>IF(A185="","",IFERROR(IF(Spese!$K$12="Annullato","Annullata",IF(Spese!$K$12="Sospeso","Sospesa",IF(Spese!$K$12="Da valutare","Da valutare",IF(E185="","Da completare",IF(D185&lt;=Spese!$J$12,"Saldata",IF(E185&lt;Parametri!$B$3,"Scaduta",IF(E185&lt;=Parametri!$B$3+Parametri!$B$4,"In scadenza","Programmata"))))))),"Da completare"))</f>
        <v/>
      </c>
      <c r="H185" s="23">
        <f>IF(A185="","",Spese!$D$12)</f>
        <v/>
      </c>
    </row>
    <row r="186">
      <c r="A186" s="9">
        <f>IFERROR(IF(OR(Spese!$A$12="",14&gt;Spese!$G$12),"",Spese!$A$12),"")</f>
        <v/>
      </c>
      <c r="B186" s="27">
        <f>IF(A186="","",Spese!$B$12)</f>
        <v/>
      </c>
      <c r="C186" s="27">
        <f>IF(A186="","",Spese!$C$12)</f>
        <v/>
      </c>
      <c r="D186" s="10">
        <f>IF(A186="","",14)</f>
        <v/>
      </c>
      <c r="E186" s="25">
        <f>IF(A186="","",IFERROR(EDATE(Spese!$I$12,(D186-1)*Spese!$H$12),""))</f>
        <v/>
      </c>
      <c r="F186" s="40">
        <f>IF(A186="","",IFERROR(IF(D186=Spese!$G$12,Spese!$L$12-Spese!$M$12*(Spese!$G$12-1),Spese!$M$12),""))</f>
        <v/>
      </c>
      <c r="G186" s="9">
        <f>IF(A186="","",IFERROR(IF(Spese!$K$12="Annullato","Annullata",IF(Spese!$K$12="Sospeso","Sospesa",IF(Spese!$K$12="Da valutare","Da valutare",IF(E186="","Da completare",IF(D186&lt;=Spese!$J$12,"Saldata",IF(E186&lt;Parametri!$B$3,"Scaduta",IF(E186&lt;=Parametri!$B$3+Parametri!$B$4,"In scadenza","Programmata"))))))),"Da completare"))</f>
        <v/>
      </c>
      <c r="H186" s="27">
        <f>IF(A186="","",Spese!$D$12)</f>
        <v/>
      </c>
    </row>
    <row r="187">
      <c r="A187" s="5">
        <f>IFERROR(IF(OR(Spese!$A$12="",15&gt;Spese!$G$12),"",Spese!$A$12),"")</f>
        <v/>
      </c>
      <c r="B187" s="23">
        <f>IF(A187="","",Spese!$B$12)</f>
        <v/>
      </c>
      <c r="C187" s="23">
        <f>IF(A187="","",Spese!$C$12)</f>
        <v/>
      </c>
      <c r="D187" s="6">
        <f>IF(A187="","",15)</f>
        <v/>
      </c>
      <c r="E187" s="21">
        <f>IF(A187="","",IFERROR(EDATE(Spese!$I$12,(D187-1)*Spese!$H$12),""))</f>
        <v/>
      </c>
      <c r="F187" s="38">
        <f>IF(A187="","",IFERROR(IF(D187=Spese!$G$12,Spese!$L$12-Spese!$M$12*(Spese!$G$12-1),Spese!$M$12),""))</f>
        <v/>
      </c>
      <c r="G187" s="5">
        <f>IF(A187="","",IFERROR(IF(Spese!$K$12="Annullato","Annullata",IF(Spese!$K$12="Sospeso","Sospesa",IF(Spese!$K$12="Da valutare","Da valutare",IF(E187="","Da completare",IF(D187&lt;=Spese!$J$12,"Saldata",IF(E187&lt;Parametri!$B$3,"Scaduta",IF(E187&lt;=Parametri!$B$3+Parametri!$B$4,"In scadenza","Programmata"))))))),"Da completare"))</f>
        <v/>
      </c>
      <c r="H187" s="23">
        <f>IF(A187="","",Spese!$D$12)</f>
        <v/>
      </c>
    </row>
    <row r="188">
      <c r="A188" s="9">
        <f>IFERROR(IF(OR(Spese!$A$12="",16&gt;Spese!$G$12),"",Spese!$A$12),"")</f>
        <v/>
      </c>
      <c r="B188" s="27">
        <f>IF(A188="","",Spese!$B$12)</f>
        <v/>
      </c>
      <c r="C188" s="27">
        <f>IF(A188="","",Spese!$C$12)</f>
        <v/>
      </c>
      <c r="D188" s="10">
        <f>IF(A188="","",16)</f>
        <v/>
      </c>
      <c r="E188" s="25">
        <f>IF(A188="","",IFERROR(EDATE(Spese!$I$12,(D188-1)*Spese!$H$12),""))</f>
        <v/>
      </c>
      <c r="F188" s="40">
        <f>IF(A188="","",IFERROR(IF(D188=Spese!$G$12,Spese!$L$12-Spese!$M$12*(Spese!$G$12-1),Spese!$M$12),""))</f>
        <v/>
      </c>
      <c r="G188" s="9">
        <f>IF(A188="","",IFERROR(IF(Spese!$K$12="Annullato","Annullata",IF(Spese!$K$12="Sospeso","Sospesa",IF(Spese!$K$12="Da valutare","Da valutare",IF(E188="","Da completare",IF(D188&lt;=Spese!$J$12,"Saldata",IF(E188&lt;Parametri!$B$3,"Scaduta",IF(E188&lt;=Parametri!$B$3+Parametri!$B$4,"In scadenza","Programmata"))))))),"Da completare"))</f>
        <v/>
      </c>
      <c r="H188" s="27">
        <f>IF(A188="","",Spese!$D$12)</f>
        <v/>
      </c>
    </row>
    <row r="189">
      <c r="A189" s="5">
        <f>IFERROR(IF(OR(Spese!$A$12="",17&gt;Spese!$G$12),"",Spese!$A$12),"")</f>
        <v/>
      </c>
      <c r="B189" s="23">
        <f>IF(A189="","",Spese!$B$12)</f>
        <v/>
      </c>
      <c r="C189" s="23">
        <f>IF(A189="","",Spese!$C$12)</f>
        <v/>
      </c>
      <c r="D189" s="6">
        <f>IF(A189="","",17)</f>
        <v/>
      </c>
      <c r="E189" s="21">
        <f>IF(A189="","",IFERROR(EDATE(Spese!$I$12,(D189-1)*Spese!$H$12),""))</f>
        <v/>
      </c>
      <c r="F189" s="38">
        <f>IF(A189="","",IFERROR(IF(D189=Spese!$G$12,Spese!$L$12-Spese!$M$12*(Spese!$G$12-1),Spese!$M$12),""))</f>
        <v/>
      </c>
      <c r="G189" s="5">
        <f>IF(A189="","",IFERROR(IF(Spese!$K$12="Annullato","Annullata",IF(Spese!$K$12="Sospeso","Sospesa",IF(Spese!$K$12="Da valutare","Da valutare",IF(E189="","Da completare",IF(D189&lt;=Spese!$J$12,"Saldata",IF(E189&lt;Parametri!$B$3,"Scaduta",IF(E189&lt;=Parametri!$B$3+Parametri!$B$4,"In scadenza","Programmata"))))))),"Da completare"))</f>
        <v/>
      </c>
      <c r="H189" s="23">
        <f>IF(A189="","",Spese!$D$12)</f>
        <v/>
      </c>
    </row>
    <row r="190">
      <c r="A190" s="9">
        <f>IFERROR(IF(OR(Spese!$A$12="",18&gt;Spese!$G$12),"",Spese!$A$12),"")</f>
        <v/>
      </c>
      <c r="B190" s="27">
        <f>IF(A190="","",Spese!$B$12)</f>
        <v/>
      </c>
      <c r="C190" s="27">
        <f>IF(A190="","",Spese!$C$12)</f>
        <v/>
      </c>
      <c r="D190" s="10">
        <f>IF(A190="","",18)</f>
        <v/>
      </c>
      <c r="E190" s="25">
        <f>IF(A190="","",IFERROR(EDATE(Spese!$I$12,(D190-1)*Spese!$H$12),""))</f>
        <v/>
      </c>
      <c r="F190" s="40">
        <f>IF(A190="","",IFERROR(IF(D190=Spese!$G$12,Spese!$L$12-Spese!$M$12*(Spese!$G$12-1),Spese!$M$12),""))</f>
        <v/>
      </c>
      <c r="G190" s="9">
        <f>IF(A190="","",IFERROR(IF(Spese!$K$12="Annullato","Annullata",IF(Spese!$K$12="Sospeso","Sospesa",IF(Spese!$K$12="Da valutare","Da valutare",IF(E190="","Da completare",IF(D190&lt;=Spese!$J$12,"Saldata",IF(E190&lt;Parametri!$B$3,"Scaduta",IF(E190&lt;=Parametri!$B$3+Parametri!$B$4,"In scadenza","Programmata"))))))),"Da completare"))</f>
        <v/>
      </c>
      <c r="H190" s="27">
        <f>IF(A190="","",Spese!$D$12)</f>
        <v/>
      </c>
    </row>
    <row r="191">
      <c r="A191" s="5">
        <f>IFERROR(IF(OR(Spese!$A$12="",19&gt;Spese!$G$12),"",Spese!$A$12),"")</f>
        <v/>
      </c>
      <c r="B191" s="23">
        <f>IF(A191="","",Spese!$B$12)</f>
        <v/>
      </c>
      <c r="C191" s="23">
        <f>IF(A191="","",Spese!$C$12)</f>
        <v/>
      </c>
      <c r="D191" s="6">
        <f>IF(A191="","",19)</f>
        <v/>
      </c>
      <c r="E191" s="21">
        <f>IF(A191="","",IFERROR(EDATE(Spese!$I$12,(D191-1)*Spese!$H$12),""))</f>
        <v/>
      </c>
      <c r="F191" s="38">
        <f>IF(A191="","",IFERROR(IF(D191=Spese!$G$12,Spese!$L$12-Spese!$M$12*(Spese!$G$12-1),Spese!$M$12),""))</f>
        <v/>
      </c>
      <c r="G191" s="5">
        <f>IF(A191="","",IFERROR(IF(Spese!$K$12="Annullato","Annullata",IF(Spese!$K$12="Sospeso","Sospesa",IF(Spese!$K$12="Da valutare","Da valutare",IF(E191="","Da completare",IF(D191&lt;=Spese!$J$12,"Saldata",IF(E191&lt;Parametri!$B$3,"Scaduta",IF(E191&lt;=Parametri!$B$3+Parametri!$B$4,"In scadenza","Programmata"))))))),"Da completare"))</f>
        <v/>
      </c>
      <c r="H191" s="23">
        <f>IF(A191="","",Spese!$D$12)</f>
        <v/>
      </c>
    </row>
    <row r="192">
      <c r="A192" s="9">
        <f>IFERROR(IF(OR(Spese!$A$12="",20&gt;Spese!$G$12),"",Spese!$A$12),"")</f>
        <v/>
      </c>
      <c r="B192" s="27">
        <f>IF(A192="","",Spese!$B$12)</f>
        <v/>
      </c>
      <c r="C192" s="27">
        <f>IF(A192="","",Spese!$C$12)</f>
        <v/>
      </c>
      <c r="D192" s="10">
        <f>IF(A192="","",20)</f>
        <v/>
      </c>
      <c r="E192" s="25">
        <f>IF(A192="","",IFERROR(EDATE(Spese!$I$12,(D192-1)*Spese!$H$12),""))</f>
        <v/>
      </c>
      <c r="F192" s="40">
        <f>IF(A192="","",IFERROR(IF(D192=Spese!$G$12,Spese!$L$12-Spese!$M$12*(Spese!$G$12-1),Spese!$M$12),""))</f>
        <v/>
      </c>
      <c r="G192" s="9">
        <f>IF(A192="","",IFERROR(IF(Spese!$K$12="Annullato","Annullata",IF(Spese!$K$12="Sospeso","Sospesa",IF(Spese!$K$12="Da valutare","Da valutare",IF(E192="","Da completare",IF(D192&lt;=Spese!$J$12,"Saldata",IF(E192&lt;Parametri!$B$3,"Scaduta",IF(E192&lt;=Parametri!$B$3+Parametri!$B$4,"In scadenza","Programmata"))))))),"Da completare"))</f>
        <v/>
      </c>
      <c r="H192" s="27">
        <f>IF(A192="","",Spese!$D$12)</f>
        <v/>
      </c>
    </row>
    <row r="193">
      <c r="A193" s="5">
        <f>IFERROR(IF(OR(Spese!$A$12="",21&gt;Spese!$G$12),"",Spese!$A$12),"")</f>
        <v/>
      </c>
      <c r="B193" s="23">
        <f>IF(A193="","",Spese!$B$12)</f>
        <v/>
      </c>
      <c r="C193" s="23">
        <f>IF(A193="","",Spese!$C$12)</f>
        <v/>
      </c>
      <c r="D193" s="6">
        <f>IF(A193="","",21)</f>
        <v/>
      </c>
      <c r="E193" s="21">
        <f>IF(A193="","",IFERROR(EDATE(Spese!$I$12,(D193-1)*Spese!$H$12),""))</f>
        <v/>
      </c>
      <c r="F193" s="38">
        <f>IF(A193="","",IFERROR(IF(D193=Spese!$G$12,Spese!$L$12-Spese!$M$12*(Spese!$G$12-1),Spese!$M$12),""))</f>
        <v/>
      </c>
      <c r="G193" s="5">
        <f>IF(A193="","",IFERROR(IF(Spese!$K$12="Annullato","Annullata",IF(Spese!$K$12="Sospeso","Sospesa",IF(Spese!$K$12="Da valutare","Da valutare",IF(E193="","Da completare",IF(D193&lt;=Spese!$J$12,"Saldata",IF(E193&lt;Parametri!$B$3,"Scaduta",IF(E193&lt;=Parametri!$B$3+Parametri!$B$4,"In scadenza","Programmata"))))))),"Da completare"))</f>
        <v/>
      </c>
      <c r="H193" s="23">
        <f>IF(A193="","",Spese!$D$12)</f>
        <v/>
      </c>
    </row>
    <row r="194">
      <c r="A194" s="9">
        <f>IFERROR(IF(OR(Spese!$A$12="",22&gt;Spese!$G$12),"",Spese!$A$12),"")</f>
        <v/>
      </c>
      <c r="B194" s="27">
        <f>IF(A194="","",Spese!$B$12)</f>
        <v/>
      </c>
      <c r="C194" s="27">
        <f>IF(A194="","",Spese!$C$12)</f>
        <v/>
      </c>
      <c r="D194" s="10">
        <f>IF(A194="","",22)</f>
        <v/>
      </c>
      <c r="E194" s="25">
        <f>IF(A194="","",IFERROR(EDATE(Spese!$I$12,(D194-1)*Spese!$H$12),""))</f>
        <v/>
      </c>
      <c r="F194" s="40">
        <f>IF(A194="","",IFERROR(IF(D194=Spese!$G$12,Spese!$L$12-Spese!$M$12*(Spese!$G$12-1),Spese!$M$12),""))</f>
        <v/>
      </c>
      <c r="G194" s="9">
        <f>IF(A194="","",IFERROR(IF(Spese!$K$12="Annullato","Annullata",IF(Spese!$K$12="Sospeso","Sospesa",IF(Spese!$K$12="Da valutare","Da valutare",IF(E194="","Da completare",IF(D194&lt;=Spese!$J$12,"Saldata",IF(E194&lt;Parametri!$B$3,"Scaduta",IF(E194&lt;=Parametri!$B$3+Parametri!$B$4,"In scadenza","Programmata"))))))),"Da completare"))</f>
        <v/>
      </c>
      <c r="H194" s="27">
        <f>IF(A194="","",Spese!$D$12)</f>
        <v/>
      </c>
    </row>
    <row r="195">
      <c r="A195" s="5">
        <f>IFERROR(IF(OR(Spese!$A$12="",23&gt;Spese!$G$12),"",Spese!$A$12),"")</f>
        <v/>
      </c>
      <c r="B195" s="23">
        <f>IF(A195="","",Spese!$B$12)</f>
        <v/>
      </c>
      <c r="C195" s="23">
        <f>IF(A195="","",Spese!$C$12)</f>
        <v/>
      </c>
      <c r="D195" s="6">
        <f>IF(A195="","",23)</f>
        <v/>
      </c>
      <c r="E195" s="21">
        <f>IF(A195="","",IFERROR(EDATE(Spese!$I$12,(D195-1)*Spese!$H$12),""))</f>
        <v/>
      </c>
      <c r="F195" s="38">
        <f>IF(A195="","",IFERROR(IF(D195=Spese!$G$12,Spese!$L$12-Spese!$M$12*(Spese!$G$12-1),Spese!$M$12),""))</f>
        <v/>
      </c>
      <c r="G195" s="5">
        <f>IF(A195="","",IFERROR(IF(Spese!$K$12="Annullato","Annullata",IF(Spese!$K$12="Sospeso","Sospesa",IF(Spese!$K$12="Da valutare","Da valutare",IF(E195="","Da completare",IF(D195&lt;=Spese!$J$12,"Saldata",IF(E195&lt;Parametri!$B$3,"Scaduta",IF(E195&lt;=Parametri!$B$3+Parametri!$B$4,"In scadenza","Programmata"))))))),"Da completare"))</f>
        <v/>
      </c>
      <c r="H195" s="23">
        <f>IF(A195="","",Spese!$D$12)</f>
        <v/>
      </c>
    </row>
    <row r="196">
      <c r="A196" s="9">
        <f>IFERROR(IF(OR(Spese!$A$12="",24&gt;Spese!$G$12),"",Spese!$A$12),"")</f>
        <v/>
      </c>
      <c r="B196" s="27">
        <f>IF(A196="","",Spese!$B$12)</f>
        <v/>
      </c>
      <c r="C196" s="27">
        <f>IF(A196="","",Spese!$C$12)</f>
        <v/>
      </c>
      <c r="D196" s="10">
        <f>IF(A196="","",24)</f>
        <v/>
      </c>
      <c r="E196" s="25">
        <f>IF(A196="","",IFERROR(EDATE(Spese!$I$12,(D196-1)*Spese!$H$12),""))</f>
        <v/>
      </c>
      <c r="F196" s="40">
        <f>IF(A196="","",IFERROR(IF(D196=Spese!$G$12,Spese!$L$12-Spese!$M$12*(Spese!$G$12-1),Spese!$M$12),""))</f>
        <v/>
      </c>
      <c r="G196" s="9">
        <f>IF(A196="","",IFERROR(IF(Spese!$K$12="Annullato","Annullata",IF(Spese!$K$12="Sospeso","Sospesa",IF(Spese!$K$12="Da valutare","Da valutare",IF(E196="","Da completare",IF(D196&lt;=Spese!$J$12,"Saldata",IF(E196&lt;Parametri!$B$3,"Scaduta",IF(E196&lt;=Parametri!$B$3+Parametri!$B$4,"In scadenza","Programmata"))))))),"Da completare"))</f>
        <v/>
      </c>
      <c r="H196" s="27">
        <f>IF(A196="","",Spese!$D$12)</f>
        <v/>
      </c>
    </row>
    <row r="197">
      <c r="A197" s="5">
        <f>IFERROR(IF(OR(Spese!$A$13="",1&gt;Spese!$G$13),"",Spese!$A$13),"")</f>
        <v/>
      </c>
      <c r="B197" s="23">
        <f>IF(A197="","",Spese!$B$13)</f>
        <v/>
      </c>
      <c r="C197" s="23">
        <f>IF(A197="","",Spese!$C$13)</f>
        <v/>
      </c>
      <c r="D197" s="6">
        <f>IF(A197="","",1)</f>
        <v/>
      </c>
      <c r="E197" s="21">
        <f>IF(A197="","",IFERROR(EDATE(Spese!$I$13,(D197-1)*Spese!$H$13),""))</f>
        <v/>
      </c>
      <c r="F197" s="38">
        <f>IF(A197="","",IFERROR(IF(D197=Spese!$G$13,Spese!$L$13-Spese!$M$13*(Spese!$G$13-1),Spese!$M$13),""))</f>
        <v/>
      </c>
      <c r="G197" s="5">
        <f>IF(A197="","",IFERROR(IF(Spese!$K$13="Annullato","Annullata",IF(Spese!$K$13="Sospeso","Sospesa",IF(Spese!$K$13="Da valutare","Da valutare",IF(E197="","Da completare",IF(D197&lt;=Spese!$J$13,"Saldata",IF(E197&lt;Parametri!$B$3,"Scaduta",IF(E197&lt;=Parametri!$B$3+Parametri!$B$4,"In scadenza","Programmata"))))))),"Da completare"))</f>
        <v/>
      </c>
      <c r="H197" s="23">
        <f>IF(A197="","",Spese!$D$13)</f>
        <v/>
      </c>
    </row>
    <row r="198">
      <c r="A198" s="9">
        <f>IFERROR(IF(OR(Spese!$A$13="",2&gt;Spese!$G$13),"",Spese!$A$13),"")</f>
        <v/>
      </c>
      <c r="B198" s="27">
        <f>IF(A198="","",Spese!$B$13)</f>
        <v/>
      </c>
      <c r="C198" s="27">
        <f>IF(A198="","",Spese!$C$13)</f>
        <v/>
      </c>
      <c r="D198" s="10">
        <f>IF(A198="","",2)</f>
        <v/>
      </c>
      <c r="E198" s="25">
        <f>IF(A198="","",IFERROR(EDATE(Spese!$I$13,(D198-1)*Spese!$H$13),""))</f>
        <v/>
      </c>
      <c r="F198" s="40">
        <f>IF(A198="","",IFERROR(IF(D198=Spese!$G$13,Spese!$L$13-Spese!$M$13*(Spese!$G$13-1),Spese!$M$13),""))</f>
        <v/>
      </c>
      <c r="G198" s="9">
        <f>IF(A198="","",IFERROR(IF(Spese!$K$13="Annullato","Annullata",IF(Spese!$K$13="Sospeso","Sospesa",IF(Spese!$K$13="Da valutare","Da valutare",IF(E198="","Da completare",IF(D198&lt;=Spese!$J$13,"Saldata",IF(E198&lt;Parametri!$B$3,"Scaduta",IF(E198&lt;=Parametri!$B$3+Parametri!$B$4,"In scadenza","Programmata"))))))),"Da completare"))</f>
        <v/>
      </c>
      <c r="H198" s="27">
        <f>IF(A198="","",Spese!$D$13)</f>
        <v/>
      </c>
    </row>
    <row r="199">
      <c r="A199" s="5">
        <f>IFERROR(IF(OR(Spese!$A$13="",3&gt;Spese!$G$13),"",Spese!$A$13),"")</f>
        <v/>
      </c>
      <c r="B199" s="23">
        <f>IF(A199="","",Spese!$B$13)</f>
        <v/>
      </c>
      <c r="C199" s="23">
        <f>IF(A199="","",Spese!$C$13)</f>
        <v/>
      </c>
      <c r="D199" s="6">
        <f>IF(A199="","",3)</f>
        <v/>
      </c>
      <c r="E199" s="21">
        <f>IF(A199="","",IFERROR(EDATE(Spese!$I$13,(D199-1)*Spese!$H$13),""))</f>
        <v/>
      </c>
      <c r="F199" s="38">
        <f>IF(A199="","",IFERROR(IF(D199=Spese!$G$13,Spese!$L$13-Spese!$M$13*(Spese!$G$13-1),Spese!$M$13),""))</f>
        <v/>
      </c>
      <c r="G199" s="5">
        <f>IF(A199="","",IFERROR(IF(Spese!$K$13="Annullato","Annullata",IF(Spese!$K$13="Sospeso","Sospesa",IF(Spese!$K$13="Da valutare","Da valutare",IF(E199="","Da completare",IF(D199&lt;=Spese!$J$13,"Saldata",IF(E199&lt;Parametri!$B$3,"Scaduta",IF(E199&lt;=Parametri!$B$3+Parametri!$B$4,"In scadenza","Programmata"))))))),"Da completare"))</f>
        <v/>
      </c>
      <c r="H199" s="23">
        <f>IF(A199="","",Spese!$D$13)</f>
        <v/>
      </c>
    </row>
    <row r="200">
      <c r="A200" s="9">
        <f>IFERROR(IF(OR(Spese!$A$13="",4&gt;Spese!$G$13),"",Spese!$A$13),"")</f>
        <v/>
      </c>
      <c r="B200" s="27">
        <f>IF(A200="","",Spese!$B$13)</f>
        <v/>
      </c>
      <c r="C200" s="27">
        <f>IF(A200="","",Spese!$C$13)</f>
        <v/>
      </c>
      <c r="D200" s="10">
        <f>IF(A200="","",4)</f>
        <v/>
      </c>
      <c r="E200" s="25">
        <f>IF(A200="","",IFERROR(EDATE(Spese!$I$13,(D200-1)*Spese!$H$13),""))</f>
        <v/>
      </c>
      <c r="F200" s="40">
        <f>IF(A200="","",IFERROR(IF(D200=Spese!$G$13,Spese!$L$13-Spese!$M$13*(Spese!$G$13-1),Spese!$M$13),""))</f>
        <v/>
      </c>
      <c r="G200" s="9">
        <f>IF(A200="","",IFERROR(IF(Spese!$K$13="Annullato","Annullata",IF(Spese!$K$13="Sospeso","Sospesa",IF(Spese!$K$13="Da valutare","Da valutare",IF(E200="","Da completare",IF(D200&lt;=Spese!$J$13,"Saldata",IF(E200&lt;Parametri!$B$3,"Scaduta",IF(E200&lt;=Parametri!$B$3+Parametri!$B$4,"In scadenza","Programmata"))))))),"Da completare"))</f>
        <v/>
      </c>
      <c r="H200" s="27">
        <f>IF(A200="","",Spese!$D$13)</f>
        <v/>
      </c>
    </row>
    <row r="201">
      <c r="A201" s="5">
        <f>IFERROR(IF(OR(Spese!$A$13="",5&gt;Spese!$G$13),"",Spese!$A$13),"")</f>
        <v/>
      </c>
      <c r="B201" s="23">
        <f>IF(A201="","",Spese!$B$13)</f>
        <v/>
      </c>
      <c r="C201" s="23">
        <f>IF(A201="","",Spese!$C$13)</f>
        <v/>
      </c>
      <c r="D201" s="6">
        <f>IF(A201="","",5)</f>
        <v/>
      </c>
      <c r="E201" s="21">
        <f>IF(A201="","",IFERROR(EDATE(Spese!$I$13,(D201-1)*Spese!$H$13),""))</f>
        <v/>
      </c>
      <c r="F201" s="38">
        <f>IF(A201="","",IFERROR(IF(D201=Spese!$G$13,Spese!$L$13-Spese!$M$13*(Spese!$G$13-1),Spese!$M$13),""))</f>
        <v/>
      </c>
      <c r="G201" s="5">
        <f>IF(A201="","",IFERROR(IF(Spese!$K$13="Annullato","Annullata",IF(Spese!$K$13="Sospeso","Sospesa",IF(Spese!$K$13="Da valutare","Da valutare",IF(E201="","Da completare",IF(D201&lt;=Spese!$J$13,"Saldata",IF(E201&lt;Parametri!$B$3,"Scaduta",IF(E201&lt;=Parametri!$B$3+Parametri!$B$4,"In scadenza","Programmata"))))))),"Da completare"))</f>
        <v/>
      </c>
      <c r="H201" s="23">
        <f>IF(A201="","",Spese!$D$13)</f>
        <v/>
      </c>
    </row>
    <row r="202">
      <c r="A202" s="9">
        <f>IFERROR(IF(OR(Spese!$A$13="",6&gt;Spese!$G$13),"",Spese!$A$13),"")</f>
        <v/>
      </c>
      <c r="B202" s="27">
        <f>IF(A202="","",Spese!$B$13)</f>
        <v/>
      </c>
      <c r="C202" s="27">
        <f>IF(A202="","",Spese!$C$13)</f>
        <v/>
      </c>
      <c r="D202" s="10">
        <f>IF(A202="","",6)</f>
        <v/>
      </c>
      <c r="E202" s="25">
        <f>IF(A202="","",IFERROR(EDATE(Spese!$I$13,(D202-1)*Spese!$H$13),""))</f>
        <v/>
      </c>
      <c r="F202" s="40">
        <f>IF(A202="","",IFERROR(IF(D202=Spese!$G$13,Spese!$L$13-Spese!$M$13*(Spese!$G$13-1),Spese!$M$13),""))</f>
        <v/>
      </c>
      <c r="G202" s="9">
        <f>IF(A202="","",IFERROR(IF(Spese!$K$13="Annullato","Annullata",IF(Spese!$K$13="Sospeso","Sospesa",IF(Spese!$K$13="Da valutare","Da valutare",IF(E202="","Da completare",IF(D202&lt;=Spese!$J$13,"Saldata",IF(E202&lt;Parametri!$B$3,"Scaduta",IF(E202&lt;=Parametri!$B$3+Parametri!$B$4,"In scadenza","Programmata"))))))),"Da completare"))</f>
        <v/>
      </c>
      <c r="H202" s="27">
        <f>IF(A202="","",Spese!$D$13)</f>
        <v/>
      </c>
    </row>
    <row r="203">
      <c r="A203" s="5">
        <f>IFERROR(IF(OR(Spese!$A$13="",7&gt;Spese!$G$13),"",Spese!$A$13),"")</f>
        <v/>
      </c>
      <c r="B203" s="23">
        <f>IF(A203="","",Spese!$B$13)</f>
        <v/>
      </c>
      <c r="C203" s="23">
        <f>IF(A203="","",Spese!$C$13)</f>
        <v/>
      </c>
      <c r="D203" s="6">
        <f>IF(A203="","",7)</f>
        <v/>
      </c>
      <c r="E203" s="21">
        <f>IF(A203="","",IFERROR(EDATE(Spese!$I$13,(D203-1)*Spese!$H$13),""))</f>
        <v/>
      </c>
      <c r="F203" s="38">
        <f>IF(A203="","",IFERROR(IF(D203=Spese!$G$13,Spese!$L$13-Spese!$M$13*(Spese!$G$13-1),Spese!$M$13),""))</f>
        <v/>
      </c>
      <c r="G203" s="5">
        <f>IF(A203="","",IFERROR(IF(Spese!$K$13="Annullato","Annullata",IF(Spese!$K$13="Sospeso","Sospesa",IF(Spese!$K$13="Da valutare","Da valutare",IF(E203="","Da completare",IF(D203&lt;=Spese!$J$13,"Saldata",IF(E203&lt;Parametri!$B$3,"Scaduta",IF(E203&lt;=Parametri!$B$3+Parametri!$B$4,"In scadenza","Programmata"))))))),"Da completare"))</f>
        <v/>
      </c>
      <c r="H203" s="23">
        <f>IF(A203="","",Spese!$D$13)</f>
        <v/>
      </c>
    </row>
    <row r="204">
      <c r="A204" s="9">
        <f>IFERROR(IF(OR(Spese!$A$13="",8&gt;Spese!$G$13),"",Spese!$A$13),"")</f>
        <v/>
      </c>
      <c r="B204" s="27">
        <f>IF(A204="","",Spese!$B$13)</f>
        <v/>
      </c>
      <c r="C204" s="27">
        <f>IF(A204="","",Spese!$C$13)</f>
        <v/>
      </c>
      <c r="D204" s="10">
        <f>IF(A204="","",8)</f>
        <v/>
      </c>
      <c r="E204" s="25">
        <f>IF(A204="","",IFERROR(EDATE(Spese!$I$13,(D204-1)*Spese!$H$13),""))</f>
        <v/>
      </c>
      <c r="F204" s="40">
        <f>IF(A204="","",IFERROR(IF(D204=Spese!$G$13,Spese!$L$13-Spese!$M$13*(Spese!$G$13-1),Spese!$M$13),""))</f>
        <v/>
      </c>
      <c r="G204" s="9">
        <f>IF(A204="","",IFERROR(IF(Spese!$K$13="Annullato","Annullata",IF(Spese!$K$13="Sospeso","Sospesa",IF(Spese!$K$13="Da valutare","Da valutare",IF(E204="","Da completare",IF(D204&lt;=Spese!$J$13,"Saldata",IF(E204&lt;Parametri!$B$3,"Scaduta",IF(E204&lt;=Parametri!$B$3+Parametri!$B$4,"In scadenza","Programmata"))))))),"Da completare"))</f>
        <v/>
      </c>
      <c r="H204" s="27">
        <f>IF(A204="","",Spese!$D$13)</f>
        <v/>
      </c>
    </row>
    <row r="205">
      <c r="A205" s="5">
        <f>IFERROR(IF(OR(Spese!$A$13="",9&gt;Spese!$G$13),"",Spese!$A$13),"")</f>
        <v/>
      </c>
      <c r="B205" s="23">
        <f>IF(A205="","",Spese!$B$13)</f>
        <v/>
      </c>
      <c r="C205" s="23">
        <f>IF(A205="","",Spese!$C$13)</f>
        <v/>
      </c>
      <c r="D205" s="6">
        <f>IF(A205="","",9)</f>
        <v/>
      </c>
      <c r="E205" s="21">
        <f>IF(A205="","",IFERROR(EDATE(Spese!$I$13,(D205-1)*Spese!$H$13),""))</f>
        <v/>
      </c>
      <c r="F205" s="38">
        <f>IF(A205="","",IFERROR(IF(D205=Spese!$G$13,Spese!$L$13-Spese!$M$13*(Spese!$G$13-1),Spese!$M$13),""))</f>
        <v/>
      </c>
      <c r="G205" s="5">
        <f>IF(A205="","",IFERROR(IF(Spese!$K$13="Annullato","Annullata",IF(Spese!$K$13="Sospeso","Sospesa",IF(Spese!$K$13="Da valutare","Da valutare",IF(E205="","Da completare",IF(D205&lt;=Spese!$J$13,"Saldata",IF(E205&lt;Parametri!$B$3,"Scaduta",IF(E205&lt;=Parametri!$B$3+Parametri!$B$4,"In scadenza","Programmata"))))))),"Da completare"))</f>
        <v/>
      </c>
      <c r="H205" s="23">
        <f>IF(A205="","",Spese!$D$13)</f>
        <v/>
      </c>
    </row>
    <row r="206">
      <c r="A206" s="9">
        <f>IFERROR(IF(OR(Spese!$A$13="",10&gt;Spese!$G$13),"",Spese!$A$13),"")</f>
        <v/>
      </c>
      <c r="B206" s="27">
        <f>IF(A206="","",Spese!$B$13)</f>
        <v/>
      </c>
      <c r="C206" s="27">
        <f>IF(A206="","",Spese!$C$13)</f>
        <v/>
      </c>
      <c r="D206" s="10">
        <f>IF(A206="","",10)</f>
        <v/>
      </c>
      <c r="E206" s="25">
        <f>IF(A206="","",IFERROR(EDATE(Spese!$I$13,(D206-1)*Spese!$H$13),""))</f>
        <v/>
      </c>
      <c r="F206" s="40">
        <f>IF(A206="","",IFERROR(IF(D206=Spese!$G$13,Spese!$L$13-Spese!$M$13*(Spese!$G$13-1),Spese!$M$13),""))</f>
        <v/>
      </c>
      <c r="G206" s="9">
        <f>IF(A206="","",IFERROR(IF(Spese!$K$13="Annullato","Annullata",IF(Spese!$K$13="Sospeso","Sospesa",IF(Spese!$K$13="Da valutare","Da valutare",IF(E206="","Da completare",IF(D206&lt;=Spese!$J$13,"Saldata",IF(E206&lt;Parametri!$B$3,"Scaduta",IF(E206&lt;=Parametri!$B$3+Parametri!$B$4,"In scadenza","Programmata"))))))),"Da completare"))</f>
        <v/>
      </c>
      <c r="H206" s="27">
        <f>IF(A206="","",Spese!$D$13)</f>
        <v/>
      </c>
    </row>
    <row r="207">
      <c r="A207" s="5">
        <f>IFERROR(IF(OR(Spese!$A$13="",11&gt;Spese!$G$13),"",Spese!$A$13),"")</f>
        <v/>
      </c>
      <c r="B207" s="23">
        <f>IF(A207="","",Spese!$B$13)</f>
        <v/>
      </c>
      <c r="C207" s="23">
        <f>IF(A207="","",Spese!$C$13)</f>
        <v/>
      </c>
      <c r="D207" s="6">
        <f>IF(A207="","",11)</f>
        <v/>
      </c>
      <c r="E207" s="21">
        <f>IF(A207="","",IFERROR(EDATE(Spese!$I$13,(D207-1)*Spese!$H$13),""))</f>
        <v/>
      </c>
      <c r="F207" s="38">
        <f>IF(A207="","",IFERROR(IF(D207=Spese!$G$13,Spese!$L$13-Spese!$M$13*(Spese!$G$13-1),Spese!$M$13),""))</f>
        <v/>
      </c>
      <c r="G207" s="5">
        <f>IF(A207="","",IFERROR(IF(Spese!$K$13="Annullato","Annullata",IF(Spese!$K$13="Sospeso","Sospesa",IF(Spese!$K$13="Da valutare","Da valutare",IF(E207="","Da completare",IF(D207&lt;=Spese!$J$13,"Saldata",IF(E207&lt;Parametri!$B$3,"Scaduta",IF(E207&lt;=Parametri!$B$3+Parametri!$B$4,"In scadenza","Programmata"))))))),"Da completare"))</f>
        <v/>
      </c>
      <c r="H207" s="23">
        <f>IF(A207="","",Spese!$D$13)</f>
        <v/>
      </c>
    </row>
    <row r="208">
      <c r="A208" s="9">
        <f>IFERROR(IF(OR(Spese!$A$13="",12&gt;Spese!$G$13),"",Spese!$A$13),"")</f>
        <v/>
      </c>
      <c r="B208" s="27">
        <f>IF(A208="","",Spese!$B$13)</f>
        <v/>
      </c>
      <c r="C208" s="27">
        <f>IF(A208="","",Spese!$C$13)</f>
        <v/>
      </c>
      <c r="D208" s="10">
        <f>IF(A208="","",12)</f>
        <v/>
      </c>
      <c r="E208" s="25">
        <f>IF(A208="","",IFERROR(EDATE(Spese!$I$13,(D208-1)*Spese!$H$13),""))</f>
        <v/>
      </c>
      <c r="F208" s="40">
        <f>IF(A208="","",IFERROR(IF(D208=Spese!$G$13,Spese!$L$13-Spese!$M$13*(Spese!$G$13-1),Spese!$M$13),""))</f>
        <v/>
      </c>
      <c r="G208" s="9">
        <f>IF(A208="","",IFERROR(IF(Spese!$K$13="Annullato","Annullata",IF(Spese!$K$13="Sospeso","Sospesa",IF(Spese!$K$13="Da valutare","Da valutare",IF(E208="","Da completare",IF(D208&lt;=Spese!$J$13,"Saldata",IF(E208&lt;Parametri!$B$3,"Scaduta",IF(E208&lt;=Parametri!$B$3+Parametri!$B$4,"In scadenza","Programmata"))))))),"Da completare"))</f>
        <v/>
      </c>
      <c r="H208" s="27">
        <f>IF(A208="","",Spese!$D$13)</f>
        <v/>
      </c>
    </row>
    <row r="209">
      <c r="A209" s="5">
        <f>IFERROR(IF(OR(Spese!$A$13="",13&gt;Spese!$G$13),"",Spese!$A$13),"")</f>
        <v/>
      </c>
      <c r="B209" s="23">
        <f>IF(A209="","",Spese!$B$13)</f>
        <v/>
      </c>
      <c r="C209" s="23">
        <f>IF(A209="","",Spese!$C$13)</f>
        <v/>
      </c>
      <c r="D209" s="6">
        <f>IF(A209="","",13)</f>
        <v/>
      </c>
      <c r="E209" s="21">
        <f>IF(A209="","",IFERROR(EDATE(Spese!$I$13,(D209-1)*Spese!$H$13),""))</f>
        <v/>
      </c>
      <c r="F209" s="38">
        <f>IF(A209="","",IFERROR(IF(D209=Spese!$G$13,Spese!$L$13-Spese!$M$13*(Spese!$G$13-1),Spese!$M$13),""))</f>
        <v/>
      </c>
      <c r="G209" s="5">
        <f>IF(A209="","",IFERROR(IF(Spese!$K$13="Annullato","Annullata",IF(Spese!$K$13="Sospeso","Sospesa",IF(Spese!$K$13="Da valutare","Da valutare",IF(E209="","Da completare",IF(D209&lt;=Spese!$J$13,"Saldata",IF(E209&lt;Parametri!$B$3,"Scaduta",IF(E209&lt;=Parametri!$B$3+Parametri!$B$4,"In scadenza","Programmata"))))))),"Da completare"))</f>
        <v/>
      </c>
      <c r="H209" s="23">
        <f>IF(A209="","",Spese!$D$13)</f>
        <v/>
      </c>
    </row>
    <row r="210">
      <c r="A210" s="9">
        <f>IFERROR(IF(OR(Spese!$A$13="",14&gt;Spese!$G$13),"",Spese!$A$13),"")</f>
        <v/>
      </c>
      <c r="B210" s="27">
        <f>IF(A210="","",Spese!$B$13)</f>
        <v/>
      </c>
      <c r="C210" s="27">
        <f>IF(A210="","",Spese!$C$13)</f>
        <v/>
      </c>
      <c r="D210" s="10">
        <f>IF(A210="","",14)</f>
        <v/>
      </c>
      <c r="E210" s="25">
        <f>IF(A210="","",IFERROR(EDATE(Spese!$I$13,(D210-1)*Spese!$H$13),""))</f>
        <v/>
      </c>
      <c r="F210" s="40">
        <f>IF(A210="","",IFERROR(IF(D210=Spese!$G$13,Spese!$L$13-Spese!$M$13*(Spese!$G$13-1),Spese!$M$13),""))</f>
        <v/>
      </c>
      <c r="G210" s="9">
        <f>IF(A210="","",IFERROR(IF(Spese!$K$13="Annullato","Annullata",IF(Spese!$K$13="Sospeso","Sospesa",IF(Spese!$K$13="Da valutare","Da valutare",IF(E210="","Da completare",IF(D210&lt;=Spese!$J$13,"Saldata",IF(E210&lt;Parametri!$B$3,"Scaduta",IF(E210&lt;=Parametri!$B$3+Parametri!$B$4,"In scadenza","Programmata"))))))),"Da completare"))</f>
        <v/>
      </c>
      <c r="H210" s="27">
        <f>IF(A210="","",Spese!$D$13)</f>
        <v/>
      </c>
    </row>
    <row r="211">
      <c r="A211" s="5">
        <f>IFERROR(IF(OR(Spese!$A$13="",15&gt;Spese!$G$13),"",Spese!$A$13),"")</f>
        <v/>
      </c>
      <c r="B211" s="23">
        <f>IF(A211="","",Spese!$B$13)</f>
        <v/>
      </c>
      <c r="C211" s="23">
        <f>IF(A211="","",Spese!$C$13)</f>
        <v/>
      </c>
      <c r="D211" s="6">
        <f>IF(A211="","",15)</f>
        <v/>
      </c>
      <c r="E211" s="21">
        <f>IF(A211="","",IFERROR(EDATE(Spese!$I$13,(D211-1)*Spese!$H$13),""))</f>
        <v/>
      </c>
      <c r="F211" s="38">
        <f>IF(A211="","",IFERROR(IF(D211=Spese!$G$13,Spese!$L$13-Spese!$M$13*(Spese!$G$13-1),Spese!$M$13),""))</f>
        <v/>
      </c>
      <c r="G211" s="5">
        <f>IF(A211="","",IFERROR(IF(Spese!$K$13="Annullato","Annullata",IF(Spese!$K$13="Sospeso","Sospesa",IF(Spese!$K$13="Da valutare","Da valutare",IF(E211="","Da completare",IF(D211&lt;=Spese!$J$13,"Saldata",IF(E211&lt;Parametri!$B$3,"Scaduta",IF(E211&lt;=Parametri!$B$3+Parametri!$B$4,"In scadenza","Programmata"))))))),"Da completare"))</f>
        <v/>
      </c>
      <c r="H211" s="23">
        <f>IF(A211="","",Spese!$D$13)</f>
        <v/>
      </c>
    </row>
    <row r="212">
      <c r="A212" s="9">
        <f>IFERROR(IF(OR(Spese!$A$13="",16&gt;Spese!$G$13),"",Spese!$A$13),"")</f>
        <v/>
      </c>
      <c r="B212" s="27">
        <f>IF(A212="","",Spese!$B$13)</f>
        <v/>
      </c>
      <c r="C212" s="27">
        <f>IF(A212="","",Spese!$C$13)</f>
        <v/>
      </c>
      <c r="D212" s="10">
        <f>IF(A212="","",16)</f>
        <v/>
      </c>
      <c r="E212" s="25">
        <f>IF(A212="","",IFERROR(EDATE(Spese!$I$13,(D212-1)*Spese!$H$13),""))</f>
        <v/>
      </c>
      <c r="F212" s="40">
        <f>IF(A212="","",IFERROR(IF(D212=Spese!$G$13,Spese!$L$13-Spese!$M$13*(Spese!$G$13-1),Spese!$M$13),""))</f>
        <v/>
      </c>
      <c r="G212" s="9">
        <f>IF(A212="","",IFERROR(IF(Spese!$K$13="Annullato","Annullata",IF(Spese!$K$13="Sospeso","Sospesa",IF(Spese!$K$13="Da valutare","Da valutare",IF(E212="","Da completare",IF(D212&lt;=Spese!$J$13,"Saldata",IF(E212&lt;Parametri!$B$3,"Scaduta",IF(E212&lt;=Parametri!$B$3+Parametri!$B$4,"In scadenza","Programmata"))))))),"Da completare"))</f>
        <v/>
      </c>
      <c r="H212" s="27">
        <f>IF(A212="","",Spese!$D$13)</f>
        <v/>
      </c>
    </row>
    <row r="213">
      <c r="A213" s="5">
        <f>IFERROR(IF(OR(Spese!$A$13="",17&gt;Spese!$G$13),"",Spese!$A$13),"")</f>
        <v/>
      </c>
      <c r="B213" s="23">
        <f>IF(A213="","",Spese!$B$13)</f>
        <v/>
      </c>
      <c r="C213" s="23">
        <f>IF(A213="","",Spese!$C$13)</f>
        <v/>
      </c>
      <c r="D213" s="6">
        <f>IF(A213="","",17)</f>
        <v/>
      </c>
      <c r="E213" s="21">
        <f>IF(A213="","",IFERROR(EDATE(Spese!$I$13,(D213-1)*Spese!$H$13),""))</f>
        <v/>
      </c>
      <c r="F213" s="38">
        <f>IF(A213="","",IFERROR(IF(D213=Spese!$G$13,Spese!$L$13-Spese!$M$13*(Spese!$G$13-1),Spese!$M$13),""))</f>
        <v/>
      </c>
      <c r="G213" s="5">
        <f>IF(A213="","",IFERROR(IF(Spese!$K$13="Annullato","Annullata",IF(Spese!$K$13="Sospeso","Sospesa",IF(Spese!$K$13="Da valutare","Da valutare",IF(E213="","Da completare",IF(D213&lt;=Spese!$J$13,"Saldata",IF(E213&lt;Parametri!$B$3,"Scaduta",IF(E213&lt;=Parametri!$B$3+Parametri!$B$4,"In scadenza","Programmata"))))))),"Da completare"))</f>
        <v/>
      </c>
      <c r="H213" s="23">
        <f>IF(A213="","",Spese!$D$13)</f>
        <v/>
      </c>
    </row>
    <row r="214">
      <c r="A214" s="9">
        <f>IFERROR(IF(OR(Spese!$A$13="",18&gt;Spese!$G$13),"",Spese!$A$13),"")</f>
        <v/>
      </c>
      <c r="B214" s="27">
        <f>IF(A214="","",Spese!$B$13)</f>
        <v/>
      </c>
      <c r="C214" s="27">
        <f>IF(A214="","",Spese!$C$13)</f>
        <v/>
      </c>
      <c r="D214" s="10">
        <f>IF(A214="","",18)</f>
        <v/>
      </c>
      <c r="E214" s="25">
        <f>IF(A214="","",IFERROR(EDATE(Spese!$I$13,(D214-1)*Spese!$H$13),""))</f>
        <v/>
      </c>
      <c r="F214" s="40">
        <f>IF(A214="","",IFERROR(IF(D214=Spese!$G$13,Spese!$L$13-Spese!$M$13*(Spese!$G$13-1),Spese!$M$13),""))</f>
        <v/>
      </c>
      <c r="G214" s="9">
        <f>IF(A214="","",IFERROR(IF(Spese!$K$13="Annullato","Annullata",IF(Spese!$K$13="Sospeso","Sospesa",IF(Spese!$K$13="Da valutare","Da valutare",IF(E214="","Da completare",IF(D214&lt;=Spese!$J$13,"Saldata",IF(E214&lt;Parametri!$B$3,"Scaduta",IF(E214&lt;=Parametri!$B$3+Parametri!$B$4,"In scadenza","Programmata"))))))),"Da completare"))</f>
        <v/>
      </c>
      <c r="H214" s="27">
        <f>IF(A214="","",Spese!$D$13)</f>
        <v/>
      </c>
    </row>
    <row r="215">
      <c r="A215" s="5">
        <f>IFERROR(IF(OR(Spese!$A$13="",19&gt;Spese!$G$13),"",Spese!$A$13),"")</f>
        <v/>
      </c>
      <c r="B215" s="23">
        <f>IF(A215="","",Spese!$B$13)</f>
        <v/>
      </c>
      <c r="C215" s="23">
        <f>IF(A215="","",Spese!$C$13)</f>
        <v/>
      </c>
      <c r="D215" s="6">
        <f>IF(A215="","",19)</f>
        <v/>
      </c>
      <c r="E215" s="21">
        <f>IF(A215="","",IFERROR(EDATE(Spese!$I$13,(D215-1)*Spese!$H$13),""))</f>
        <v/>
      </c>
      <c r="F215" s="38">
        <f>IF(A215="","",IFERROR(IF(D215=Spese!$G$13,Spese!$L$13-Spese!$M$13*(Spese!$G$13-1),Spese!$M$13),""))</f>
        <v/>
      </c>
      <c r="G215" s="5">
        <f>IF(A215="","",IFERROR(IF(Spese!$K$13="Annullato","Annullata",IF(Spese!$K$13="Sospeso","Sospesa",IF(Spese!$K$13="Da valutare","Da valutare",IF(E215="","Da completare",IF(D215&lt;=Spese!$J$13,"Saldata",IF(E215&lt;Parametri!$B$3,"Scaduta",IF(E215&lt;=Parametri!$B$3+Parametri!$B$4,"In scadenza","Programmata"))))))),"Da completare"))</f>
        <v/>
      </c>
      <c r="H215" s="23">
        <f>IF(A215="","",Spese!$D$13)</f>
        <v/>
      </c>
    </row>
    <row r="216">
      <c r="A216" s="9">
        <f>IFERROR(IF(OR(Spese!$A$13="",20&gt;Spese!$G$13),"",Spese!$A$13),"")</f>
        <v/>
      </c>
      <c r="B216" s="27">
        <f>IF(A216="","",Spese!$B$13)</f>
        <v/>
      </c>
      <c r="C216" s="27">
        <f>IF(A216="","",Spese!$C$13)</f>
        <v/>
      </c>
      <c r="D216" s="10">
        <f>IF(A216="","",20)</f>
        <v/>
      </c>
      <c r="E216" s="25">
        <f>IF(A216="","",IFERROR(EDATE(Spese!$I$13,(D216-1)*Spese!$H$13),""))</f>
        <v/>
      </c>
      <c r="F216" s="40">
        <f>IF(A216="","",IFERROR(IF(D216=Spese!$G$13,Spese!$L$13-Spese!$M$13*(Spese!$G$13-1),Spese!$M$13),""))</f>
        <v/>
      </c>
      <c r="G216" s="9">
        <f>IF(A216="","",IFERROR(IF(Spese!$K$13="Annullato","Annullata",IF(Spese!$K$13="Sospeso","Sospesa",IF(Spese!$K$13="Da valutare","Da valutare",IF(E216="","Da completare",IF(D216&lt;=Spese!$J$13,"Saldata",IF(E216&lt;Parametri!$B$3,"Scaduta",IF(E216&lt;=Parametri!$B$3+Parametri!$B$4,"In scadenza","Programmata"))))))),"Da completare"))</f>
        <v/>
      </c>
      <c r="H216" s="27">
        <f>IF(A216="","",Spese!$D$13)</f>
        <v/>
      </c>
    </row>
    <row r="217">
      <c r="A217" s="5">
        <f>IFERROR(IF(OR(Spese!$A$13="",21&gt;Spese!$G$13),"",Spese!$A$13),"")</f>
        <v/>
      </c>
      <c r="B217" s="23">
        <f>IF(A217="","",Spese!$B$13)</f>
        <v/>
      </c>
      <c r="C217" s="23">
        <f>IF(A217="","",Spese!$C$13)</f>
        <v/>
      </c>
      <c r="D217" s="6">
        <f>IF(A217="","",21)</f>
        <v/>
      </c>
      <c r="E217" s="21">
        <f>IF(A217="","",IFERROR(EDATE(Spese!$I$13,(D217-1)*Spese!$H$13),""))</f>
        <v/>
      </c>
      <c r="F217" s="38">
        <f>IF(A217="","",IFERROR(IF(D217=Spese!$G$13,Spese!$L$13-Spese!$M$13*(Spese!$G$13-1),Spese!$M$13),""))</f>
        <v/>
      </c>
      <c r="G217" s="5">
        <f>IF(A217="","",IFERROR(IF(Spese!$K$13="Annullato","Annullata",IF(Spese!$K$13="Sospeso","Sospesa",IF(Spese!$K$13="Da valutare","Da valutare",IF(E217="","Da completare",IF(D217&lt;=Spese!$J$13,"Saldata",IF(E217&lt;Parametri!$B$3,"Scaduta",IF(E217&lt;=Parametri!$B$3+Parametri!$B$4,"In scadenza","Programmata"))))))),"Da completare"))</f>
        <v/>
      </c>
      <c r="H217" s="23">
        <f>IF(A217="","",Spese!$D$13)</f>
        <v/>
      </c>
    </row>
    <row r="218">
      <c r="A218" s="9">
        <f>IFERROR(IF(OR(Spese!$A$13="",22&gt;Spese!$G$13),"",Spese!$A$13),"")</f>
        <v/>
      </c>
      <c r="B218" s="27">
        <f>IF(A218="","",Spese!$B$13)</f>
        <v/>
      </c>
      <c r="C218" s="27">
        <f>IF(A218="","",Spese!$C$13)</f>
        <v/>
      </c>
      <c r="D218" s="10">
        <f>IF(A218="","",22)</f>
        <v/>
      </c>
      <c r="E218" s="25">
        <f>IF(A218="","",IFERROR(EDATE(Spese!$I$13,(D218-1)*Spese!$H$13),""))</f>
        <v/>
      </c>
      <c r="F218" s="40">
        <f>IF(A218="","",IFERROR(IF(D218=Spese!$G$13,Spese!$L$13-Spese!$M$13*(Spese!$G$13-1),Spese!$M$13),""))</f>
        <v/>
      </c>
      <c r="G218" s="9">
        <f>IF(A218="","",IFERROR(IF(Spese!$K$13="Annullato","Annullata",IF(Spese!$K$13="Sospeso","Sospesa",IF(Spese!$K$13="Da valutare","Da valutare",IF(E218="","Da completare",IF(D218&lt;=Spese!$J$13,"Saldata",IF(E218&lt;Parametri!$B$3,"Scaduta",IF(E218&lt;=Parametri!$B$3+Parametri!$B$4,"In scadenza","Programmata"))))))),"Da completare"))</f>
        <v/>
      </c>
      <c r="H218" s="27">
        <f>IF(A218="","",Spese!$D$13)</f>
        <v/>
      </c>
    </row>
    <row r="219">
      <c r="A219" s="5">
        <f>IFERROR(IF(OR(Spese!$A$13="",23&gt;Spese!$G$13),"",Spese!$A$13),"")</f>
        <v/>
      </c>
      <c r="B219" s="23">
        <f>IF(A219="","",Spese!$B$13)</f>
        <v/>
      </c>
      <c r="C219" s="23">
        <f>IF(A219="","",Spese!$C$13)</f>
        <v/>
      </c>
      <c r="D219" s="6">
        <f>IF(A219="","",23)</f>
        <v/>
      </c>
      <c r="E219" s="21">
        <f>IF(A219="","",IFERROR(EDATE(Spese!$I$13,(D219-1)*Spese!$H$13),""))</f>
        <v/>
      </c>
      <c r="F219" s="38">
        <f>IF(A219="","",IFERROR(IF(D219=Spese!$G$13,Spese!$L$13-Spese!$M$13*(Spese!$G$13-1),Spese!$M$13),""))</f>
        <v/>
      </c>
      <c r="G219" s="5">
        <f>IF(A219="","",IFERROR(IF(Spese!$K$13="Annullato","Annullata",IF(Spese!$K$13="Sospeso","Sospesa",IF(Spese!$K$13="Da valutare","Da valutare",IF(E219="","Da completare",IF(D219&lt;=Spese!$J$13,"Saldata",IF(E219&lt;Parametri!$B$3,"Scaduta",IF(E219&lt;=Parametri!$B$3+Parametri!$B$4,"In scadenza","Programmata"))))))),"Da completare"))</f>
        <v/>
      </c>
      <c r="H219" s="23">
        <f>IF(A219="","",Spese!$D$13)</f>
        <v/>
      </c>
    </row>
    <row r="220">
      <c r="A220" s="9">
        <f>IFERROR(IF(OR(Spese!$A$13="",24&gt;Spese!$G$13),"",Spese!$A$13),"")</f>
        <v/>
      </c>
      <c r="B220" s="27">
        <f>IF(A220="","",Spese!$B$13)</f>
        <v/>
      </c>
      <c r="C220" s="27">
        <f>IF(A220="","",Spese!$C$13)</f>
        <v/>
      </c>
      <c r="D220" s="10">
        <f>IF(A220="","",24)</f>
        <v/>
      </c>
      <c r="E220" s="25">
        <f>IF(A220="","",IFERROR(EDATE(Spese!$I$13,(D220-1)*Spese!$H$13),""))</f>
        <v/>
      </c>
      <c r="F220" s="40">
        <f>IF(A220="","",IFERROR(IF(D220=Spese!$G$13,Spese!$L$13-Spese!$M$13*(Spese!$G$13-1),Spese!$M$13),""))</f>
        <v/>
      </c>
      <c r="G220" s="9">
        <f>IF(A220="","",IFERROR(IF(Spese!$K$13="Annullato","Annullata",IF(Spese!$K$13="Sospeso","Sospesa",IF(Spese!$K$13="Da valutare","Da valutare",IF(E220="","Da completare",IF(D220&lt;=Spese!$J$13,"Saldata",IF(E220&lt;Parametri!$B$3,"Scaduta",IF(E220&lt;=Parametri!$B$3+Parametri!$B$4,"In scadenza","Programmata"))))))),"Da completare"))</f>
        <v/>
      </c>
      <c r="H220" s="27">
        <f>IF(A220="","",Spese!$D$13)</f>
        <v/>
      </c>
    </row>
    <row r="221">
      <c r="A221" s="5">
        <f>IFERROR(IF(OR(Spese!$A$14="",1&gt;Spese!$G$14),"",Spese!$A$14),"")</f>
        <v/>
      </c>
      <c r="B221" s="23">
        <f>IF(A221="","",Spese!$B$14)</f>
        <v/>
      </c>
      <c r="C221" s="23">
        <f>IF(A221="","",Spese!$C$14)</f>
        <v/>
      </c>
      <c r="D221" s="6">
        <f>IF(A221="","",1)</f>
        <v/>
      </c>
      <c r="E221" s="21">
        <f>IF(A221="","",IFERROR(EDATE(Spese!$I$14,(D221-1)*Spese!$H$14),""))</f>
        <v/>
      </c>
      <c r="F221" s="38">
        <f>IF(A221="","",IFERROR(IF(D221=Spese!$G$14,Spese!$L$14-Spese!$M$14*(Spese!$G$14-1),Spese!$M$14),""))</f>
        <v/>
      </c>
      <c r="G221" s="5">
        <f>IF(A221="","",IFERROR(IF(Spese!$K$14="Annullato","Annullata",IF(Spese!$K$14="Sospeso","Sospesa",IF(Spese!$K$14="Da valutare","Da valutare",IF(E221="","Da completare",IF(D221&lt;=Spese!$J$14,"Saldata",IF(E221&lt;Parametri!$B$3,"Scaduta",IF(E221&lt;=Parametri!$B$3+Parametri!$B$4,"In scadenza","Programmata"))))))),"Da completare"))</f>
        <v/>
      </c>
      <c r="H221" s="23">
        <f>IF(A221="","",Spese!$D$14)</f>
        <v/>
      </c>
    </row>
    <row r="222">
      <c r="A222" s="9">
        <f>IFERROR(IF(OR(Spese!$A$14="",2&gt;Spese!$G$14),"",Spese!$A$14),"")</f>
        <v/>
      </c>
      <c r="B222" s="27">
        <f>IF(A222="","",Spese!$B$14)</f>
        <v/>
      </c>
      <c r="C222" s="27">
        <f>IF(A222="","",Spese!$C$14)</f>
        <v/>
      </c>
      <c r="D222" s="10">
        <f>IF(A222="","",2)</f>
        <v/>
      </c>
      <c r="E222" s="25">
        <f>IF(A222="","",IFERROR(EDATE(Spese!$I$14,(D222-1)*Spese!$H$14),""))</f>
        <v/>
      </c>
      <c r="F222" s="40">
        <f>IF(A222="","",IFERROR(IF(D222=Spese!$G$14,Spese!$L$14-Spese!$M$14*(Spese!$G$14-1),Spese!$M$14),""))</f>
        <v/>
      </c>
      <c r="G222" s="9">
        <f>IF(A222="","",IFERROR(IF(Spese!$K$14="Annullato","Annullata",IF(Spese!$K$14="Sospeso","Sospesa",IF(Spese!$K$14="Da valutare","Da valutare",IF(E222="","Da completare",IF(D222&lt;=Spese!$J$14,"Saldata",IF(E222&lt;Parametri!$B$3,"Scaduta",IF(E222&lt;=Parametri!$B$3+Parametri!$B$4,"In scadenza","Programmata"))))))),"Da completare"))</f>
        <v/>
      </c>
      <c r="H222" s="27">
        <f>IF(A222="","",Spese!$D$14)</f>
        <v/>
      </c>
    </row>
    <row r="223">
      <c r="A223" s="5">
        <f>IFERROR(IF(OR(Spese!$A$14="",3&gt;Spese!$G$14),"",Spese!$A$14),"")</f>
        <v/>
      </c>
      <c r="B223" s="23">
        <f>IF(A223="","",Spese!$B$14)</f>
        <v/>
      </c>
      <c r="C223" s="23">
        <f>IF(A223="","",Spese!$C$14)</f>
        <v/>
      </c>
      <c r="D223" s="6">
        <f>IF(A223="","",3)</f>
        <v/>
      </c>
      <c r="E223" s="21">
        <f>IF(A223="","",IFERROR(EDATE(Spese!$I$14,(D223-1)*Spese!$H$14),""))</f>
        <v/>
      </c>
      <c r="F223" s="38">
        <f>IF(A223="","",IFERROR(IF(D223=Spese!$G$14,Spese!$L$14-Spese!$M$14*(Spese!$G$14-1),Spese!$M$14),""))</f>
        <v/>
      </c>
      <c r="G223" s="5">
        <f>IF(A223="","",IFERROR(IF(Spese!$K$14="Annullato","Annullata",IF(Spese!$K$14="Sospeso","Sospesa",IF(Spese!$K$14="Da valutare","Da valutare",IF(E223="","Da completare",IF(D223&lt;=Spese!$J$14,"Saldata",IF(E223&lt;Parametri!$B$3,"Scaduta",IF(E223&lt;=Parametri!$B$3+Parametri!$B$4,"In scadenza","Programmata"))))))),"Da completare"))</f>
        <v/>
      </c>
      <c r="H223" s="23">
        <f>IF(A223="","",Spese!$D$14)</f>
        <v/>
      </c>
    </row>
    <row r="224">
      <c r="A224" s="9">
        <f>IFERROR(IF(OR(Spese!$A$14="",4&gt;Spese!$G$14),"",Spese!$A$14),"")</f>
        <v/>
      </c>
      <c r="B224" s="27">
        <f>IF(A224="","",Spese!$B$14)</f>
        <v/>
      </c>
      <c r="C224" s="27">
        <f>IF(A224="","",Spese!$C$14)</f>
        <v/>
      </c>
      <c r="D224" s="10">
        <f>IF(A224="","",4)</f>
        <v/>
      </c>
      <c r="E224" s="25">
        <f>IF(A224="","",IFERROR(EDATE(Spese!$I$14,(D224-1)*Spese!$H$14),""))</f>
        <v/>
      </c>
      <c r="F224" s="40">
        <f>IF(A224="","",IFERROR(IF(D224=Spese!$G$14,Spese!$L$14-Spese!$M$14*(Spese!$G$14-1),Spese!$M$14),""))</f>
        <v/>
      </c>
      <c r="G224" s="9">
        <f>IF(A224="","",IFERROR(IF(Spese!$K$14="Annullato","Annullata",IF(Spese!$K$14="Sospeso","Sospesa",IF(Spese!$K$14="Da valutare","Da valutare",IF(E224="","Da completare",IF(D224&lt;=Spese!$J$14,"Saldata",IF(E224&lt;Parametri!$B$3,"Scaduta",IF(E224&lt;=Parametri!$B$3+Parametri!$B$4,"In scadenza","Programmata"))))))),"Da completare"))</f>
        <v/>
      </c>
      <c r="H224" s="27">
        <f>IF(A224="","",Spese!$D$14)</f>
        <v/>
      </c>
    </row>
    <row r="225">
      <c r="A225" s="5">
        <f>IFERROR(IF(OR(Spese!$A$14="",5&gt;Spese!$G$14),"",Spese!$A$14),"")</f>
        <v/>
      </c>
      <c r="B225" s="23">
        <f>IF(A225="","",Spese!$B$14)</f>
        <v/>
      </c>
      <c r="C225" s="23">
        <f>IF(A225="","",Spese!$C$14)</f>
        <v/>
      </c>
      <c r="D225" s="6">
        <f>IF(A225="","",5)</f>
        <v/>
      </c>
      <c r="E225" s="21">
        <f>IF(A225="","",IFERROR(EDATE(Spese!$I$14,(D225-1)*Spese!$H$14),""))</f>
        <v/>
      </c>
      <c r="F225" s="38">
        <f>IF(A225="","",IFERROR(IF(D225=Spese!$G$14,Spese!$L$14-Spese!$M$14*(Spese!$G$14-1),Spese!$M$14),""))</f>
        <v/>
      </c>
      <c r="G225" s="5">
        <f>IF(A225="","",IFERROR(IF(Spese!$K$14="Annullato","Annullata",IF(Spese!$K$14="Sospeso","Sospesa",IF(Spese!$K$14="Da valutare","Da valutare",IF(E225="","Da completare",IF(D225&lt;=Spese!$J$14,"Saldata",IF(E225&lt;Parametri!$B$3,"Scaduta",IF(E225&lt;=Parametri!$B$3+Parametri!$B$4,"In scadenza","Programmata"))))))),"Da completare"))</f>
        <v/>
      </c>
      <c r="H225" s="23">
        <f>IF(A225="","",Spese!$D$14)</f>
        <v/>
      </c>
    </row>
    <row r="226">
      <c r="A226" s="9">
        <f>IFERROR(IF(OR(Spese!$A$14="",6&gt;Spese!$G$14),"",Spese!$A$14),"")</f>
        <v/>
      </c>
      <c r="B226" s="27">
        <f>IF(A226="","",Spese!$B$14)</f>
        <v/>
      </c>
      <c r="C226" s="27">
        <f>IF(A226="","",Spese!$C$14)</f>
        <v/>
      </c>
      <c r="D226" s="10">
        <f>IF(A226="","",6)</f>
        <v/>
      </c>
      <c r="E226" s="25">
        <f>IF(A226="","",IFERROR(EDATE(Spese!$I$14,(D226-1)*Spese!$H$14),""))</f>
        <v/>
      </c>
      <c r="F226" s="40">
        <f>IF(A226="","",IFERROR(IF(D226=Spese!$G$14,Spese!$L$14-Spese!$M$14*(Spese!$G$14-1),Spese!$M$14),""))</f>
        <v/>
      </c>
      <c r="G226" s="9">
        <f>IF(A226="","",IFERROR(IF(Spese!$K$14="Annullato","Annullata",IF(Spese!$K$14="Sospeso","Sospesa",IF(Spese!$K$14="Da valutare","Da valutare",IF(E226="","Da completare",IF(D226&lt;=Spese!$J$14,"Saldata",IF(E226&lt;Parametri!$B$3,"Scaduta",IF(E226&lt;=Parametri!$B$3+Parametri!$B$4,"In scadenza","Programmata"))))))),"Da completare"))</f>
        <v/>
      </c>
      <c r="H226" s="27">
        <f>IF(A226="","",Spese!$D$14)</f>
        <v/>
      </c>
    </row>
    <row r="227">
      <c r="A227" s="5">
        <f>IFERROR(IF(OR(Spese!$A$14="",7&gt;Spese!$G$14),"",Spese!$A$14),"")</f>
        <v/>
      </c>
      <c r="B227" s="23">
        <f>IF(A227="","",Spese!$B$14)</f>
        <v/>
      </c>
      <c r="C227" s="23">
        <f>IF(A227="","",Spese!$C$14)</f>
        <v/>
      </c>
      <c r="D227" s="6">
        <f>IF(A227="","",7)</f>
        <v/>
      </c>
      <c r="E227" s="21">
        <f>IF(A227="","",IFERROR(EDATE(Spese!$I$14,(D227-1)*Spese!$H$14),""))</f>
        <v/>
      </c>
      <c r="F227" s="38">
        <f>IF(A227="","",IFERROR(IF(D227=Spese!$G$14,Spese!$L$14-Spese!$M$14*(Spese!$G$14-1),Spese!$M$14),""))</f>
        <v/>
      </c>
      <c r="G227" s="5">
        <f>IF(A227="","",IFERROR(IF(Spese!$K$14="Annullato","Annullata",IF(Spese!$K$14="Sospeso","Sospesa",IF(Spese!$K$14="Da valutare","Da valutare",IF(E227="","Da completare",IF(D227&lt;=Spese!$J$14,"Saldata",IF(E227&lt;Parametri!$B$3,"Scaduta",IF(E227&lt;=Parametri!$B$3+Parametri!$B$4,"In scadenza","Programmata"))))))),"Da completare"))</f>
        <v/>
      </c>
      <c r="H227" s="23">
        <f>IF(A227="","",Spese!$D$14)</f>
        <v/>
      </c>
    </row>
    <row r="228">
      <c r="A228" s="9">
        <f>IFERROR(IF(OR(Spese!$A$14="",8&gt;Spese!$G$14),"",Spese!$A$14),"")</f>
        <v/>
      </c>
      <c r="B228" s="27">
        <f>IF(A228="","",Spese!$B$14)</f>
        <v/>
      </c>
      <c r="C228" s="27">
        <f>IF(A228="","",Spese!$C$14)</f>
        <v/>
      </c>
      <c r="D228" s="10">
        <f>IF(A228="","",8)</f>
        <v/>
      </c>
      <c r="E228" s="25">
        <f>IF(A228="","",IFERROR(EDATE(Spese!$I$14,(D228-1)*Spese!$H$14),""))</f>
        <v/>
      </c>
      <c r="F228" s="40">
        <f>IF(A228="","",IFERROR(IF(D228=Spese!$G$14,Spese!$L$14-Spese!$M$14*(Spese!$G$14-1),Spese!$M$14),""))</f>
        <v/>
      </c>
      <c r="G228" s="9">
        <f>IF(A228="","",IFERROR(IF(Spese!$K$14="Annullato","Annullata",IF(Spese!$K$14="Sospeso","Sospesa",IF(Spese!$K$14="Da valutare","Da valutare",IF(E228="","Da completare",IF(D228&lt;=Spese!$J$14,"Saldata",IF(E228&lt;Parametri!$B$3,"Scaduta",IF(E228&lt;=Parametri!$B$3+Parametri!$B$4,"In scadenza","Programmata"))))))),"Da completare"))</f>
        <v/>
      </c>
      <c r="H228" s="27">
        <f>IF(A228="","",Spese!$D$14)</f>
        <v/>
      </c>
    </row>
    <row r="229">
      <c r="A229" s="5">
        <f>IFERROR(IF(OR(Spese!$A$14="",9&gt;Spese!$G$14),"",Spese!$A$14),"")</f>
        <v/>
      </c>
      <c r="B229" s="23">
        <f>IF(A229="","",Spese!$B$14)</f>
        <v/>
      </c>
      <c r="C229" s="23">
        <f>IF(A229="","",Spese!$C$14)</f>
        <v/>
      </c>
      <c r="D229" s="6">
        <f>IF(A229="","",9)</f>
        <v/>
      </c>
      <c r="E229" s="21">
        <f>IF(A229="","",IFERROR(EDATE(Spese!$I$14,(D229-1)*Spese!$H$14),""))</f>
        <v/>
      </c>
      <c r="F229" s="38">
        <f>IF(A229="","",IFERROR(IF(D229=Spese!$G$14,Spese!$L$14-Spese!$M$14*(Spese!$G$14-1),Spese!$M$14),""))</f>
        <v/>
      </c>
      <c r="G229" s="5">
        <f>IF(A229="","",IFERROR(IF(Spese!$K$14="Annullato","Annullata",IF(Spese!$K$14="Sospeso","Sospesa",IF(Spese!$K$14="Da valutare","Da valutare",IF(E229="","Da completare",IF(D229&lt;=Spese!$J$14,"Saldata",IF(E229&lt;Parametri!$B$3,"Scaduta",IF(E229&lt;=Parametri!$B$3+Parametri!$B$4,"In scadenza","Programmata"))))))),"Da completare"))</f>
        <v/>
      </c>
      <c r="H229" s="23">
        <f>IF(A229="","",Spese!$D$14)</f>
        <v/>
      </c>
    </row>
    <row r="230">
      <c r="A230" s="9">
        <f>IFERROR(IF(OR(Spese!$A$14="",10&gt;Spese!$G$14),"",Spese!$A$14),"")</f>
        <v/>
      </c>
      <c r="B230" s="27">
        <f>IF(A230="","",Spese!$B$14)</f>
        <v/>
      </c>
      <c r="C230" s="27">
        <f>IF(A230="","",Spese!$C$14)</f>
        <v/>
      </c>
      <c r="D230" s="10">
        <f>IF(A230="","",10)</f>
        <v/>
      </c>
      <c r="E230" s="25">
        <f>IF(A230="","",IFERROR(EDATE(Spese!$I$14,(D230-1)*Spese!$H$14),""))</f>
        <v/>
      </c>
      <c r="F230" s="40">
        <f>IF(A230="","",IFERROR(IF(D230=Spese!$G$14,Spese!$L$14-Spese!$M$14*(Spese!$G$14-1),Spese!$M$14),""))</f>
        <v/>
      </c>
      <c r="G230" s="9">
        <f>IF(A230="","",IFERROR(IF(Spese!$K$14="Annullato","Annullata",IF(Spese!$K$14="Sospeso","Sospesa",IF(Spese!$K$14="Da valutare","Da valutare",IF(E230="","Da completare",IF(D230&lt;=Spese!$J$14,"Saldata",IF(E230&lt;Parametri!$B$3,"Scaduta",IF(E230&lt;=Parametri!$B$3+Parametri!$B$4,"In scadenza","Programmata"))))))),"Da completare"))</f>
        <v/>
      </c>
      <c r="H230" s="27">
        <f>IF(A230="","",Spese!$D$14)</f>
        <v/>
      </c>
    </row>
    <row r="231">
      <c r="A231" s="5">
        <f>IFERROR(IF(OR(Spese!$A$14="",11&gt;Spese!$G$14),"",Spese!$A$14),"")</f>
        <v/>
      </c>
      <c r="B231" s="23">
        <f>IF(A231="","",Spese!$B$14)</f>
        <v/>
      </c>
      <c r="C231" s="23">
        <f>IF(A231="","",Spese!$C$14)</f>
        <v/>
      </c>
      <c r="D231" s="6">
        <f>IF(A231="","",11)</f>
        <v/>
      </c>
      <c r="E231" s="21">
        <f>IF(A231="","",IFERROR(EDATE(Spese!$I$14,(D231-1)*Spese!$H$14),""))</f>
        <v/>
      </c>
      <c r="F231" s="38">
        <f>IF(A231="","",IFERROR(IF(D231=Spese!$G$14,Spese!$L$14-Spese!$M$14*(Spese!$G$14-1),Spese!$M$14),""))</f>
        <v/>
      </c>
      <c r="G231" s="5">
        <f>IF(A231="","",IFERROR(IF(Spese!$K$14="Annullato","Annullata",IF(Spese!$K$14="Sospeso","Sospesa",IF(Spese!$K$14="Da valutare","Da valutare",IF(E231="","Da completare",IF(D231&lt;=Spese!$J$14,"Saldata",IF(E231&lt;Parametri!$B$3,"Scaduta",IF(E231&lt;=Parametri!$B$3+Parametri!$B$4,"In scadenza","Programmata"))))))),"Da completare"))</f>
        <v/>
      </c>
      <c r="H231" s="23">
        <f>IF(A231="","",Spese!$D$14)</f>
        <v/>
      </c>
    </row>
    <row r="232">
      <c r="A232" s="9">
        <f>IFERROR(IF(OR(Spese!$A$14="",12&gt;Spese!$G$14),"",Spese!$A$14),"")</f>
        <v/>
      </c>
      <c r="B232" s="27">
        <f>IF(A232="","",Spese!$B$14)</f>
        <v/>
      </c>
      <c r="C232" s="27">
        <f>IF(A232="","",Spese!$C$14)</f>
        <v/>
      </c>
      <c r="D232" s="10">
        <f>IF(A232="","",12)</f>
        <v/>
      </c>
      <c r="E232" s="25">
        <f>IF(A232="","",IFERROR(EDATE(Spese!$I$14,(D232-1)*Spese!$H$14),""))</f>
        <v/>
      </c>
      <c r="F232" s="40">
        <f>IF(A232="","",IFERROR(IF(D232=Spese!$G$14,Spese!$L$14-Spese!$M$14*(Spese!$G$14-1),Spese!$M$14),""))</f>
        <v/>
      </c>
      <c r="G232" s="9">
        <f>IF(A232="","",IFERROR(IF(Spese!$K$14="Annullato","Annullata",IF(Spese!$K$14="Sospeso","Sospesa",IF(Spese!$K$14="Da valutare","Da valutare",IF(E232="","Da completare",IF(D232&lt;=Spese!$J$14,"Saldata",IF(E232&lt;Parametri!$B$3,"Scaduta",IF(E232&lt;=Parametri!$B$3+Parametri!$B$4,"In scadenza","Programmata"))))))),"Da completare"))</f>
        <v/>
      </c>
      <c r="H232" s="27">
        <f>IF(A232="","",Spese!$D$14)</f>
        <v/>
      </c>
    </row>
    <row r="233">
      <c r="A233" s="5">
        <f>IFERROR(IF(OR(Spese!$A$14="",13&gt;Spese!$G$14),"",Spese!$A$14),"")</f>
        <v/>
      </c>
      <c r="B233" s="23">
        <f>IF(A233="","",Spese!$B$14)</f>
        <v/>
      </c>
      <c r="C233" s="23">
        <f>IF(A233="","",Spese!$C$14)</f>
        <v/>
      </c>
      <c r="D233" s="6">
        <f>IF(A233="","",13)</f>
        <v/>
      </c>
      <c r="E233" s="21">
        <f>IF(A233="","",IFERROR(EDATE(Spese!$I$14,(D233-1)*Spese!$H$14),""))</f>
        <v/>
      </c>
      <c r="F233" s="38">
        <f>IF(A233="","",IFERROR(IF(D233=Spese!$G$14,Spese!$L$14-Spese!$M$14*(Spese!$G$14-1),Spese!$M$14),""))</f>
        <v/>
      </c>
      <c r="G233" s="5">
        <f>IF(A233="","",IFERROR(IF(Spese!$K$14="Annullato","Annullata",IF(Spese!$K$14="Sospeso","Sospesa",IF(Spese!$K$14="Da valutare","Da valutare",IF(E233="","Da completare",IF(D233&lt;=Spese!$J$14,"Saldata",IF(E233&lt;Parametri!$B$3,"Scaduta",IF(E233&lt;=Parametri!$B$3+Parametri!$B$4,"In scadenza","Programmata"))))))),"Da completare"))</f>
        <v/>
      </c>
      <c r="H233" s="23">
        <f>IF(A233="","",Spese!$D$14)</f>
        <v/>
      </c>
    </row>
    <row r="234">
      <c r="A234" s="9">
        <f>IFERROR(IF(OR(Spese!$A$14="",14&gt;Spese!$G$14),"",Spese!$A$14),"")</f>
        <v/>
      </c>
      <c r="B234" s="27">
        <f>IF(A234="","",Spese!$B$14)</f>
        <v/>
      </c>
      <c r="C234" s="27">
        <f>IF(A234="","",Spese!$C$14)</f>
        <v/>
      </c>
      <c r="D234" s="10">
        <f>IF(A234="","",14)</f>
        <v/>
      </c>
      <c r="E234" s="25">
        <f>IF(A234="","",IFERROR(EDATE(Spese!$I$14,(D234-1)*Spese!$H$14),""))</f>
        <v/>
      </c>
      <c r="F234" s="40">
        <f>IF(A234="","",IFERROR(IF(D234=Spese!$G$14,Spese!$L$14-Spese!$M$14*(Spese!$G$14-1),Spese!$M$14),""))</f>
        <v/>
      </c>
      <c r="G234" s="9">
        <f>IF(A234="","",IFERROR(IF(Spese!$K$14="Annullato","Annullata",IF(Spese!$K$14="Sospeso","Sospesa",IF(Spese!$K$14="Da valutare","Da valutare",IF(E234="","Da completare",IF(D234&lt;=Spese!$J$14,"Saldata",IF(E234&lt;Parametri!$B$3,"Scaduta",IF(E234&lt;=Parametri!$B$3+Parametri!$B$4,"In scadenza","Programmata"))))))),"Da completare"))</f>
        <v/>
      </c>
      <c r="H234" s="27">
        <f>IF(A234="","",Spese!$D$14)</f>
        <v/>
      </c>
    </row>
    <row r="235">
      <c r="A235" s="5">
        <f>IFERROR(IF(OR(Spese!$A$14="",15&gt;Spese!$G$14),"",Spese!$A$14),"")</f>
        <v/>
      </c>
      <c r="B235" s="23">
        <f>IF(A235="","",Spese!$B$14)</f>
        <v/>
      </c>
      <c r="C235" s="23">
        <f>IF(A235="","",Spese!$C$14)</f>
        <v/>
      </c>
      <c r="D235" s="6">
        <f>IF(A235="","",15)</f>
        <v/>
      </c>
      <c r="E235" s="21">
        <f>IF(A235="","",IFERROR(EDATE(Spese!$I$14,(D235-1)*Spese!$H$14),""))</f>
        <v/>
      </c>
      <c r="F235" s="38">
        <f>IF(A235="","",IFERROR(IF(D235=Spese!$G$14,Spese!$L$14-Spese!$M$14*(Spese!$G$14-1),Spese!$M$14),""))</f>
        <v/>
      </c>
      <c r="G235" s="5">
        <f>IF(A235="","",IFERROR(IF(Spese!$K$14="Annullato","Annullata",IF(Spese!$K$14="Sospeso","Sospesa",IF(Spese!$K$14="Da valutare","Da valutare",IF(E235="","Da completare",IF(D235&lt;=Spese!$J$14,"Saldata",IF(E235&lt;Parametri!$B$3,"Scaduta",IF(E235&lt;=Parametri!$B$3+Parametri!$B$4,"In scadenza","Programmata"))))))),"Da completare"))</f>
        <v/>
      </c>
      <c r="H235" s="23">
        <f>IF(A235="","",Spese!$D$14)</f>
        <v/>
      </c>
    </row>
    <row r="236">
      <c r="A236" s="9">
        <f>IFERROR(IF(OR(Spese!$A$14="",16&gt;Spese!$G$14),"",Spese!$A$14),"")</f>
        <v/>
      </c>
      <c r="B236" s="27">
        <f>IF(A236="","",Spese!$B$14)</f>
        <v/>
      </c>
      <c r="C236" s="27">
        <f>IF(A236="","",Spese!$C$14)</f>
        <v/>
      </c>
      <c r="D236" s="10">
        <f>IF(A236="","",16)</f>
        <v/>
      </c>
      <c r="E236" s="25">
        <f>IF(A236="","",IFERROR(EDATE(Spese!$I$14,(D236-1)*Spese!$H$14),""))</f>
        <v/>
      </c>
      <c r="F236" s="40">
        <f>IF(A236="","",IFERROR(IF(D236=Spese!$G$14,Spese!$L$14-Spese!$M$14*(Spese!$G$14-1),Spese!$M$14),""))</f>
        <v/>
      </c>
      <c r="G236" s="9">
        <f>IF(A236="","",IFERROR(IF(Spese!$K$14="Annullato","Annullata",IF(Spese!$K$14="Sospeso","Sospesa",IF(Spese!$K$14="Da valutare","Da valutare",IF(E236="","Da completare",IF(D236&lt;=Spese!$J$14,"Saldata",IF(E236&lt;Parametri!$B$3,"Scaduta",IF(E236&lt;=Parametri!$B$3+Parametri!$B$4,"In scadenza","Programmata"))))))),"Da completare"))</f>
        <v/>
      </c>
      <c r="H236" s="27">
        <f>IF(A236="","",Spese!$D$14)</f>
        <v/>
      </c>
    </row>
    <row r="237">
      <c r="A237" s="5">
        <f>IFERROR(IF(OR(Spese!$A$14="",17&gt;Spese!$G$14),"",Spese!$A$14),"")</f>
        <v/>
      </c>
      <c r="B237" s="23">
        <f>IF(A237="","",Spese!$B$14)</f>
        <v/>
      </c>
      <c r="C237" s="23">
        <f>IF(A237="","",Spese!$C$14)</f>
        <v/>
      </c>
      <c r="D237" s="6">
        <f>IF(A237="","",17)</f>
        <v/>
      </c>
      <c r="E237" s="21">
        <f>IF(A237="","",IFERROR(EDATE(Spese!$I$14,(D237-1)*Spese!$H$14),""))</f>
        <v/>
      </c>
      <c r="F237" s="38">
        <f>IF(A237="","",IFERROR(IF(D237=Spese!$G$14,Spese!$L$14-Spese!$M$14*(Spese!$G$14-1),Spese!$M$14),""))</f>
        <v/>
      </c>
      <c r="G237" s="5">
        <f>IF(A237="","",IFERROR(IF(Spese!$K$14="Annullato","Annullata",IF(Spese!$K$14="Sospeso","Sospesa",IF(Spese!$K$14="Da valutare","Da valutare",IF(E237="","Da completare",IF(D237&lt;=Spese!$J$14,"Saldata",IF(E237&lt;Parametri!$B$3,"Scaduta",IF(E237&lt;=Parametri!$B$3+Parametri!$B$4,"In scadenza","Programmata"))))))),"Da completare"))</f>
        <v/>
      </c>
      <c r="H237" s="23">
        <f>IF(A237="","",Spese!$D$14)</f>
        <v/>
      </c>
    </row>
    <row r="238">
      <c r="A238" s="9">
        <f>IFERROR(IF(OR(Spese!$A$14="",18&gt;Spese!$G$14),"",Spese!$A$14),"")</f>
        <v/>
      </c>
      <c r="B238" s="27">
        <f>IF(A238="","",Spese!$B$14)</f>
        <v/>
      </c>
      <c r="C238" s="27">
        <f>IF(A238="","",Spese!$C$14)</f>
        <v/>
      </c>
      <c r="D238" s="10">
        <f>IF(A238="","",18)</f>
        <v/>
      </c>
      <c r="E238" s="25">
        <f>IF(A238="","",IFERROR(EDATE(Spese!$I$14,(D238-1)*Spese!$H$14),""))</f>
        <v/>
      </c>
      <c r="F238" s="40">
        <f>IF(A238="","",IFERROR(IF(D238=Spese!$G$14,Spese!$L$14-Spese!$M$14*(Spese!$G$14-1),Spese!$M$14),""))</f>
        <v/>
      </c>
      <c r="G238" s="9">
        <f>IF(A238="","",IFERROR(IF(Spese!$K$14="Annullato","Annullata",IF(Spese!$K$14="Sospeso","Sospesa",IF(Spese!$K$14="Da valutare","Da valutare",IF(E238="","Da completare",IF(D238&lt;=Spese!$J$14,"Saldata",IF(E238&lt;Parametri!$B$3,"Scaduta",IF(E238&lt;=Parametri!$B$3+Parametri!$B$4,"In scadenza","Programmata"))))))),"Da completare"))</f>
        <v/>
      </c>
      <c r="H238" s="27">
        <f>IF(A238="","",Spese!$D$14)</f>
        <v/>
      </c>
    </row>
    <row r="239">
      <c r="A239" s="5">
        <f>IFERROR(IF(OR(Spese!$A$14="",19&gt;Spese!$G$14),"",Spese!$A$14),"")</f>
        <v/>
      </c>
      <c r="B239" s="23">
        <f>IF(A239="","",Spese!$B$14)</f>
        <v/>
      </c>
      <c r="C239" s="23">
        <f>IF(A239="","",Spese!$C$14)</f>
        <v/>
      </c>
      <c r="D239" s="6">
        <f>IF(A239="","",19)</f>
        <v/>
      </c>
      <c r="E239" s="21">
        <f>IF(A239="","",IFERROR(EDATE(Spese!$I$14,(D239-1)*Spese!$H$14),""))</f>
        <v/>
      </c>
      <c r="F239" s="38">
        <f>IF(A239="","",IFERROR(IF(D239=Spese!$G$14,Spese!$L$14-Spese!$M$14*(Spese!$G$14-1),Spese!$M$14),""))</f>
        <v/>
      </c>
      <c r="G239" s="5">
        <f>IF(A239="","",IFERROR(IF(Spese!$K$14="Annullato","Annullata",IF(Spese!$K$14="Sospeso","Sospesa",IF(Spese!$K$14="Da valutare","Da valutare",IF(E239="","Da completare",IF(D239&lt;=Spese!$J$14,"Saldata",IF(E239&lt;Parametri!$B$3,"Scaduta",IF(E239&lt;=Parametri!$B$3+Parametri!$B$4,"In scadenza","Programmata"))))))),"Da completare"))</f>
        <v/>
      </c>
      <c r="H239" s="23">
        <f>IF(A239="","",Spese!$D$14)</f>
        <v/>
      </c>
    </row>
    <row r="240">
      <c r="A240" s="9">
        <f>IFERROR(IF(OR(Spese!$A$14="",20&gt;Spese!$G$14),"",Spese!$A$14),"")</f>
        <v/>
      </c>
      <c r="B240" s="27">
        <f>IF(A240="","",Spese!$B$14)</f>
        <v/>
      </c>
      <c r="C240" s="27">
        <f>IF(A240="","",Spese!$C$14)</f>
        <v/>
      </c>
      <c r="D240" s="10">
        <f>IF(A240="","",20)</f>
        <v/>
      </c>
      <c r="E240" s="25">
        <f>IF(A240="","",IFERROR(EDATE(Spese!$I$14,(D240-1)*Spese!$H$14),""))</f>
        <v/>
      </c>
      <c r="F240" s="40">
        <f>IF(A240="","",IFERROR(IF(D240=Spese!$G$14,Spese!$L$14-Spese!$M$14*(Spese!$G$14-1),Spese!$M$14),""))</f>
        <v/>
      </c>
      <c r="G240" s="9">
        <f>IF(A240="","",IFERROR(IF(Spese!$K$14="Annullato","Annullata",IF(Spese!$K$14="Sospeso","Sospesa",IF(Spese!$K$14="Da valutare","Da valutare",IF(E240="","Da completare",IF(D240&lt;=Spese!$J$14,"Saldata",IF(E240&lt;Parametri!$B$3,"Scaduta",IF(E240&lt;=Parametri!$B$3+Parametri!$B$4,"In scadenza","Programmata"))))))),"Da completare"))</f>
        <v/>
      </c>
      <c r="H240" s="27">
        <f>IF(A240="","",Spese!$D$14)</f>
        <v/>
      </c>
    </row>
    <row r="241">
      <c r="A241" s="5">
        <f>IFERROR(IF(OR(Spese!$A$14="",21&gt;Spese!$G$14),"",Spese!$A$14),"")</f>
        <v/>
      </c>
      <c r="B241" s="23">
        <f>IF(A241="","",Spese!$B$14)</f>
        <v/>
      </c>
      <c r="C241" s="23">
        <f>IF(A241="","",Spese!$C$14)</f>
        <v/>
      </c>
      <c r="D241" s="6">
        <f>IF(A241="","",21)</f>
        <v/>
      </c>
      <c r="E241" s="21">
        <f>IF(A241="","",IFERROR(EDATE(Spese!$I$14,(D241-1)*Spese!$H$14),""))</f>
        <v/>
      </c>
      <c r="F241" s="38">
        <f>IF(A241="","",IFERROR(IF(D241=Spese!$G$14,Spese!$L$14-Spese!$M$14*(Spese!$G$14-1),Spese!$M$14),""))</f>
        <v/>
      </c>
      <c r="G241" s="5">
        <f>IF(A241="","",IFERROR(IF(Spese!$K$14="Annullato","Annullata",IF(Spese!$K$14="Sospeso","Sospesa",IF(Spese!$K$14="Da valutare","Da valutare",IF(E241="","Da completare",IF(D241&lt;=Spese!$J$14,"Saldata",IF(E241&lt;Parametri!$B$3,"Scaduta",IF(E241&lt;=Parametri!$B$3+Parametri!$B$4,"In scadenza","Programmata"))))))),"Da completare"))</f>
        <v/>
      </c>
      <c r="H241" s="23">
        <f>IF(A241="","",Spese!$D$14)</f>
        <v/>
      </c>
    </row>
    <row r="242">
      <c r="A242" s="9">
        <f>IFERROR(IF(OR(Spese!$A$14="",22&gt;Spese!$G$14),"",Spese!$A$14),"")</f>
        <v/>
      </c>
      <c r="B242" s="27">
        <f>IF(A242="","",Spese!$B$14)</f>
        <v/>
      </c>
      <c r="C242" s="27">
        <f>IF(A242="","",Spese!$C$14)</f>
        <v/>
      </c>
      <c r="D242" s="10">
        <f>IF(A242="","",22)</f>
        <v/>
      </c>
      <c r="E242" s="25">
        <f>IF(A242="","",IFERROR(EDATE(Spese!$I$14,(D242-1)*Spese!$H$14),""))</f>
        <v/>
      </c>
      <c r="F242" s="40">
        <f>IF(A242="","",IFERROR(IF(D242=Spese!$G$14,Spese!$L$14-Spese!$M$14*(Spese!$G$14-1),Spese!$M$14),""))</f>
        <v/>
      </c>
      <c r="G242" s="9">
        <f>IF(A242="","",IFERROR(IF(Spese!$K$14="Annullato","Annullata",IF(Spese!$K$14="Sospeso","Sospesa",IF(Spese!$K$14="Da valutare","Da valutare",IF(E242="","Da completare",IF(D242&lt;=Spese!$J$14,"Saldata",IF(E242&lt;Parametri!$B$3,"Scaduta",IF(E242&lt;=Parametri!$B$3+Parametri!$B$4,"In scadenza","Programmata"))))))),"Da completare"))</f>
        <v/>
      </c>
      <c r="H242" s="27">
        <f>IF(A242="","",Spese!$D$14)</f>
        <v/>
      </c>
    </row>
    <row r="243">
      <c r="A243" s="5">
        <f>IFERROR(IF(OR(Spese!$A$14="",23&gt;Spese!$G$14),"",Spese!$A$14),"")</f>
        <v/>
      </c>
      <c r="B243" s="23">
        <f>IF(A243="","",Spese!$B$14)</f>
        <v/>
      </c>
      <c r="C243" s="23">
        <f>IF(A243="","",Spese!$C$14)</f>
        <v/>
      </c>
      <c r="D243" s="6">
        <f>IF(A243="","",23)</f>
        <v/>
      </c>
      <c r="E243" s="21">
        <f>IF(A243="","",IFERROR(EDATE(Spese!$I$14,(D243-1)*Spese!$H$14),""))</f>
        <v/>
      </c>
      <c r="F243" s="38">
        <f>IF(A243="","",IFERROR(IF(D243=Spese!$G$14,Spese!$L$14-Spese!$M$14*(Spese!$G$14-1),Spese!$M$14),""))</f>
        <v/>
      </c>
      <c r="G243" s="5">
        <f>IF(A243="","",IFERROR(IF(Spese!$K$14="Annullato","Annullata",IF(Spese!$K$14="Sospeso","Sospesa",IF(Spese!$K$14="Da valutare","Da valutare",IF(E243="","Da completare",IF(D243&lt;=Spese!$J$14,"Saldata",IF(E243&lt;Parametri!$B$3,"Scaduta",IF(E243&lt;=Parametri!$B$3+Parametri!$B$4,"In scadenza","Programmata"))))))),"Da completare"))</f>
        <v/>
      </c>
      <c r="H243" s="23">
        <f>IF(A243="","",Spese!$D$14)</f>
        <v/>
      </c>
    </row>
    <row r="244">
      <c r="A244" s="9">
        <f>IFERROR(IF(OR(Spese!$A$14="",24&gt;Spese!$G$14),"",Spese!$A$14),"")</f>
        <v/>
      </c>
      <c r="B244" s="27">
        <f>IF(A244="","",Spese!$B$14)</f>
        <v/>
      </c>
      <c r="C244" s="27">
        <f>IF(A244="","",Spese!$C$14)</f>
        <v/>
      </c>
      <c r="D244" s="10">
        <f>IF(A244="","",24)</f>
        <v/>
      </c>
      <c r="E244" s="25">
        <f>IF(A244="","",IFERROR(EDATE(Spese!$I$14,(D244-1)*Spese!$H$14),""))</f>
        <v/>
      </c>
      <c r="F244" s="40">
        <f>IF(A244="","",IFERROR(IF(D244=Spese!$G$14,Spese!$L$14-Spese!$M$14*(Spese!$G$14-1),Spese!$M$14),""))</f>
        <v/>
      </c>
      <c r="G244" s="9">
        <f>IF(A244="","",IFERROR(IF(Spese!$K$14="Annullato","Annullata",IF(Spese!$K$14="Sospeso","Sospesa",IF(Spese!$K$14="Da valutare","Da valutare",IF(E244="","Da completare",IF(D244&lt;=Spese!$J$14,"Saldata",IF(E244&lt;Parametri!$B$3,"Scaduta",IF(E244&lt;=Parametri!$B$3+Parametri!$B$4,"In scadenza","Programmata"))))))),"Da completare"))</f>
        <v/>
      </c>
      <c r="H244" s="27">
        <f>IF(A244="","",Spese!$D$14)</f>
        <v/>
      </c>
    </row>
    <row r="245">
      <c r="A245" s="5">
        <f>IFERROR(IF(OR(Spese!$A$15="",1&gt;Spese!$G$15),"",Spese!$A$15),"")</f>
        <v/>
      </c>
      <c r="B245" s="23">
        <f>IF(A245="","",Spese!$B$15)</f>
        <v/>
      </c>
      <c r="C245" s="23">
        <f>IF(A245="","",Spese!$C$15)</f>
        <v/>
      </c>
      <c r="D245" s="6">
        <f>IF(A245="","",1)</f>
        <v/>
      </c>
      <c r="E245" s="21">
        <f>IF(A245="","",IFERROR(EDATE(Spese!$I$15,(D245-1)*Spese!$H$15),""))</f>
        <v/>
      </c>
      <c r="F245" s="38">
        <f>IF(A245="","",IFERROR(IF(D245=Spese!$G$15,Spese!$L$15-Spese!$M$15*(Spese!$G$15-1),Spese!$M$15),""))</f>
        <v/>
      </c>
      <c r="G245" s="5">
        <f>IF(A245="","",IFERROR(IF(Spese!$K$15="Annullato","Annullata",IF(Spese!$K$15="Sospeso","Sospesa",IF(Spese!$K$15="Da valutare","Da valutare",IF(E245="","Da completare",IF(D245&lt;=Spese!$J$15,"Saldata",IF(E245&lt;Parametri!$B$3,"Scaduta",IF(E245&lt;=Parametri!$B$3+Parametri!$B$4,"In scadenza","Programmata"))))))),"Da completare"))</f>
        <v/>
      </c>
      <c r="H245" s="23">
        <f>IF(A245="","",Spese!$D$15)</f>
        <v/>
      </c>
    </row>
    <row r="246">
      <c r="A246" s="9">
        <f>IFERROR(IF(OR(Spese!$A$15="",2&gt;Spese!$G$15),"",Spese!$A$15),"")</f>
        <v/>
      </c>
      <c r="B246" s="27">
        <f>IF(A246="","",Spese!$B$15)</f>
        <v/>
      </c>
      <c r="C246" s="27">
        <f>IF(A246="","",Spese!$C$15)</f>
        <v/>
      </c>
      <c r="D246" s="10">
        <f>IF(A246="","",2)</f>
        <v/>
      </c>
      <c r="E246" s="25">
        <f>IF(A246="","",IFERROR(EDATE(Spese!$I$15,(D246-1)*Spese!$H$15),""))</f>
        <v/>
      </c>
      <c r="F246" s="40">
        <f>IF(A246="","",IFERROR(IF(D246=Spese!$G$15,Spese!$L$15-Spese!$M$15*(Spese!$G$15-1),Spese!$M$15),""))</f>
        <v/>
      </c>
      <c r="G246" s="9">
        <f>IF(A246="","",IFERROR(IF(Spese!$K$15="Annullato","Annullata",IF(Spese!$K$15="Sospeso","Sospesa",IF(Spese!$K$15="Da valutare","Da valutare",IF(E246="","Da completare",IF(D246&lt;=Spese!$J$15,"Saldata",IF(E246&lt;Parametri!$B$3,"Scaduta",IF(E246&lt;=Parametri!$B$3+Parametri!$B$4,"In scadenza","Programmata"))))))),"Da completare"))</f>
        <v/>
      </c>
      <c r="H246" s="27">
        <f>IF(A246="","",Spese!$D$15)</f>
        <v/>
      </c>
    </row>
    <row r="247">
      <c r="A247" s="5">
        <f>IFERROR(IF(OR(Spese!$A$15="",3&gt;Spese!$G$15),"",Spese!$A$15),"")</f>
        <v/>
      </c>
      <c r="B247" s="23">
        <f>IF(A247="","",Spese!$B$15)</f>
        <v/>
      </c>
      <c r="C247" s="23">
        <f>IF(A247="","",Spese!$C$15)</f>
        <v/>
      </c>
      <c r="D247" s="6">
        <f>IF(A247="","",3)</f>
        <v/>
      </c>
      <c r="E247" s="21">
        <f>IF(A247="","",IFERROR(EDATE(Spese!$I$15,(D247-1)*Spese!$H$15),""))</f>
        <v/>
      </c>
      <c r="F247" s="38">
        <f>IF(A247="","",IFERROR(IF(D247=Spese!$G$15,Spese!$L$15-Spese!$M$15*(Spese!$G$15-1),Spese!$M$15),""))</f>
        <v/>
      </c>
      <c r="G247" s="5">
        <f>IF(A247="","",IFERROR(IF(Spese!$K$15="Annullato","Annullata",IF(Spese!$K$15="Sospeso","Sospesa",IF(Spese!$K$15="Da valutare","Da valutare",IF(E247="","Da completare",IF(D247&lt;=Spese!$J$15,"Saldata",IF(E247&lt;Parametri!$B$3,"Scaduta",IF(E247&lt;=Parametri!$B$3+Parametri!$B$4,"In scadenza","Programmata"))))))),"Da completare"))</f>
        <v/>
      </c>
      <c r="H247" s="23">
        <f>IF(A247="","",Spese!$D$15)</f>
        <v/>
      </c>
    </row>
    <row r="248">
      <c r="A248" s="9">
        <f>IFERROR(IF(OR(Spese!$A$15="",4&gt;Spese!$G$15),"",Spese!$A$15),"")</f>
        <v/>
      </c>
      <c r="B248" s="27">
        <f>IF(A248="","",Spese!$B$15)</f>
        <v/>
      </c>
      <c r="C248" s="27">
        <f>IF(A248="","",Spese!$C$15)</f>
        <v/>
      </c>
      <c r="D248" s="10">
        <f>IF(A248="","",4)</f>
        <v/>
      </c>
      <c r="E248" s="25">
        <f>IF(A248="","",IFERROR(EDATE(Spese!$I$15,(D248-1)*Spese!$H$15),""))</f>
        <v/>
      </c>
      <c r="F248" s="40">
        <f>IF(A248="","",IFERROR(IF(D248=Spese!$G$15,Spese!$L$15-Spese!$M$15*(Spese!$G$15-1),Spese!$M$15),""))</f>
        <v/>
      </c>
      <c r="G248" s="9">
        <f>IF(A248="","",IFERROR(IF(Spese!$K$15="Annullato","Annullata",IF(Spese!$K$15="Sospeso","Sospesa",IF(Spese!$K$15="Da valutare","Da valutare",IF(E248="","Da completare",IF(D248&lt;=Spese!$J$15,"Saldata",IF(E248&lt;Parametri!$B$3,"Scaduta",IF(E248&lt;=Parametri!$B$3+Parametri!$B$4,"In scadenza","Programmata"))))))),"Da completare"))</f>
        <v/>
      </c>
      <c r="H248" s="27">
        <f>IF(A248="","",Spese!$D$15)</f>
        <v/>
      </c>
    </row>
    <row r="249">
      <c r="A249" s="5">
        <f>IFERROR(IF(OR(Spese!$A$15="",5&gt;Spese!$G$15),"",Spese!$A$15),"")</f>
        <v/>
      </c>
      <c r="B249" s="23">
        <f>IF(A249="","",Spese!$B$15)</f>
        <v/>
      </c>
      <c r="C249" s="23">
        <f>IF(A249="","",Spese!$C$15)</f>
        <v/>
      </c>
      <c r="D249" s="6">
        <f>IF(A249="","",5)</f>
        <v/>
      </c>
      <c r="E249" s="21">
        <f>IF(A249="","",IFERROR(EDATE(Spese!$I$15,(D249-1)*Spese!$H$15),""))</f>
        <v/>
      </c>
      <c r="F249" s="38">
        <f>IF(A249="","",IFERROR(IF(D249=Spese!$G$15,Spese!$L$15-Spese!$M$15*(Spese!$G$15-1),Spese!$M$15),""))</f>
        <v/>
      </c>
      <c r="G249" s="5">
        <f>IF(A249="","",IFERROR(IF(Spese!$K$15="Annullato","Annullata",IF(Spese!$K$15="Sospeso","Sospesa",IF(Spese!$K$15="Da valutare","Da valutare",IF(E249="","Da completare",IF(D249&lt;=Spese!$J$15,"Saldata",IF(E249&lt;Parametri!$B$3,"Scaduta",IF(E249&lt;=Parametri!$B$3+Parametri!$B$4,"In scadenza","Programmata"))))))),"Da completare"))</f>
        <v/>
      </c>
      <c r="H249" s="23">
        <f>IF(A249="","",Spese!$D$15)</f>
        <v/>
      </c>
    </row>
    <row r="250">
      <c r="A250" s="9">
        <f>IFERROR(IF(OR(Spese!$A$15="",6&gt;Spese!$G$15),"",Spese!$A$15),"")</f>
        <v/>
      </c>
      <c r="B250" s="27">
        <f>IF(A250="","",Spese!$B$15)</f>
        <v/>
      </c>
      <c r="C250" s="27">
        <f>IF(A250="","",Spese!$C$15)</f>
        <v/>
      </c>
      <c r="D250" s="10">
        <f>IF(A250="","",6)</f>
        <v/>
      </c>
      <c r="E250" s="25">
        <f>IF(A250="","",IFERROR(EDATE(Spese!$I$15,(D250-1)*Spese!$H$15),""))</f>
        <v/>
      </c>
      <c r="F250" s="40">
        <f>IF(A250="","",IFERROR(IF(D250=Spese!$G$15,Spese!$L$15-Spese!$M$15*(Spese!$G$15-1),Spese!$M$15),""))</f>
        <v/>
      </c>
      <c r="G250" s="9">
        <f>IF(A250="","",IFERROR(IF(Spese!$K$15="Annullato","Annullata",IF(Spese!$K$15="Sospeso","Sospesa",IF(Spese!$K$15="Da valutare","Da valutare",IF(E250="","Da completare",IF(D250&lt;=Spese!$J$15,"Saldata",IF(E250&lt;Parametri!$B$3,"Scaduta",IF(E250&lt;=Parametri!$B$3+Parametri!$B$4,"In scadenza","Programmata"))))))),"Da completare"))</f>
        <v/>
      </c>
      <c r="H250" s="27">
        <f>IF(A250="","",Spese!$D$15)</f>
        <v/>
      </c>
    </row>
    <row r="251">
      <c r="A251" s="5">
        <f>IFERROR(IF(OR(Spese!$A$15="",7&gt;Spese!$G$15),"",Spese!$A$15),"")</f>
        <v/>
      </c>
      <c r="B251" s="23">
        <f>IF(A251="","",Spese!$B$15)</f>
        <v/>
      </c>
      <c r="C251" s="23">
        <f>IF(A251="","",Spese!$C$15)</f>
        <v/>
      </c>
      <c r="D251" s="6">
        <f>IF(A251="","",7)</f>
        <v/>
      </c>
      <c r="E251" s="21">
        <f>IF(A251="","",IFERROR(EDATE(Spese!$I$15,(D251-1)*Spese!$H$15),""))</f>
        <v/>
      </c>
      <c r="F251" s="38">
        <f>IF(A251="","",IFERROR(IF(D251=Spese!$G$15,Spese!$L$15-Spese!$M$15*(Spese!$G$15-1),Spese!$M$15),""))</f>
        <v/>
      </c>
      <c r="G251" s="5">
        <f>IF(A251="","",IFERROR(IF(Spese!$K$15="Annullato","Annullata",IF(Spese!$K$15="Sospeso","Sospesa",IF(Spese!$K$15="Da valutare","Da valutare",IF(E251="","Da completare",IF(D251&lt;=Spese!$J$15,"Saldata",IF(E251&lt;Parametri!$B$3,"Scaduta",IF(E251&lt;=Parametri!$B$3+Parametri!$B$4,"In scadenza","Programmata"))))))),"Da completare"))</f>
        <v/>
      </c>
      <c r="H251" s="23">
        <f>IF(A251="","",Spese!$D$15)</f>
        <v/>
      </c>
    </row>
    <row r="252">
      <c r="A252" s="9">
        <f>IFERROR(IF(OR(Spese!$A$15="",8&gt;Spese!$G$15),"",Spese!$A$15),"")</f>
        <v/>
      </c>
      <c r="B252" s="27">
        <f>IF(A252="","",Spese!$B$15)</f>
        <v/>
      </c>
      <c r="C252" s="27">
        <f>IF(A252="","",Spese!$C$15)</f>
        <v/>
      </c>
      <c r="D252" s="10">
        <f>IF(A252="","",8)</f>
        <v/>
      </c>
      <c r="E252" s="25">
        <f>IF(A252="","",IFERROR(EDATE(Spese!$I$15,(D252-1)*Spese!$H$15),""))</f>
        <v/>
      </c>
      <c r="F252" s="40">
        <f>IF(A252="","",IFERROR(IF(D252=Spese!$G$15,Spese!$L$15-Spese!$M$15*(Spese!$G$15-1),Spese!$M$15),""))</f>
        <v/>
      </c>
      <c r="G252" s="9">
        <f>IF(A252="","",IFERROR(IF(Spese!$K$15="Annullato","Annullata",IF(Spese!$K$15="Sospeso","Sospesa",IF(Spese!$K$15="Da valutare","Da valutare",IF(E252="","Da completare",IF(D252&lt;=Spese!$J$15,"Saldata",IF(E252&lt;Parametri!$B$3,"Scaduta",IF(E252&lt;=Parametri!$B$3+Parametri!$B$4,"In scadenza","Programmata"))))))),"Da completare"))</f>
        <v/>
      </c>
      <c r="H252" s="27">
        <f>IF(A252="","",Spese!$D$15)</f>
        <v/>
      </c>
    </row>
    <row r="253">
      <c r="A253" s="5">
        <f>IFERROR(IF(OR(Spese!$A$15="",9&gt;Spese!$G$15),"",Spese!$A$15),"")</f>
        <v/>
      </c>
      <c r="B253" s="23">
        <f>IF(A253="","",Spese!$B$15)</f>
        <v/>
      </c>
      <c r="C253" s="23">
        <f>IF(A253="","",Spese!$C$15)</f>
        <v/>
      </c>
      <c r="D253" s="6">
        <f>IF(A253="","",9)</f>
        <v/>
      </c>
      <c r="E253" s="21">
        <f>IF(A253="","",IFERROR(EDATE(Spese!$I$15,(D253-1)*Spese!$H$15),""))</f>
        <v/>
      </c>
      <c r="F253" s="38">
        <f>IF(A253="","",IFERROR(IF(D253=Spese!$G$15,Spese!$L$15-Spese!$M$15*(Spese!$G$15-1),Spese!$M$15),""))</f>
        <v/>
      </c>
      <c r="G253" s="5">
        <f>IF(A253="","",IFERROR(IF(Spese!$K$15="Annullato","Annullata",IF(Spese!$K$15="Sospeso","Sospesa",IF(Spese!$K$15="Da valutare","Da valutare",IF(E253="","Da completare",IF(D253&lt;=Spese!$J$15,"Saldata",IF(E253&lt;Parametri!$B$3,"Scaduta",IF(E253&lt;=Parametri!$B$3+Parametri!$B$4,"In scadenza","Programmata"))))))),"Da completare"))</f>
        <v/>
      </c>
      <c r="H253" s="23">
        <f>IF(A253="","",Spese!$D$15)</f>
        <v/>
      </c>
    </row>
    <row r="254">
      <c r="A254" s="9">
        <f>IFERROR(IF(OR(Spese!$A$15="",10&gt;Spese!$G$15),"",Spese!$A$15),"")</f>
        <v/>
      </c>
      <c r="B254" s="27">
        <f>IF(A254="","",Spese!$B$15)</f>
        <v/>
      </c>
      <c r="C254" s="27">
        <f>IF(A254="","",Spese!$C$15)</f>
        <v/>
      </c>
      <c r="D254" s="10">
        <f>IF(A254="","",10)</f>
        <v/>
      </c>
      <c r="E254" s="25">
        <f>IF(A254="","",IFERROR(EDATE(Spese!$I$15,(D254-1)*Spese!$H$15),""))</f>
        <v/>
      </c>
      <c r="F254" s="40">
        <f>IF(A254="","",IFERROR(IF(D254=Spese!$G$15,Spese!$L$15-Spese!$M$15*(Spese!$G$15-1),Spese!$M$15),""))</f>
        <v/>
      </c>
      <c r="G254" s="9">
        <f>IF(A254="","",IFERROR(IF(Spese!$K$15="Annullato","Annullata",IF(Spese!$K$15="Sospeso","Sospesa",IF(Spese!$K$15="Da valutare","Da valutare",IF(E254="","Da completare",IF(D254&lt;=Spese!$J$15,"Saldata",IF(E254&lt;Parametri!$B$3,"Scaduta",IF(E254&lt;=Parametri!$B$3+Parametri!$B$4,"In scadenza","Programmata"))))))),"Da completare"))</f>
        <v/>
      </c>
      <c r="H254" s="27">
        <f>IF(A254="","",Spese!$D$15)</f>
        <v/>
      </c>
    </row>
    <row r="255">
      <c r="A255" s="5">
        <f>IFERROR(IF(OR(Spese!$A$15="",11&gt;Spese!$G$15),"",Spese!$A$15),"")</f>
        <v/>
      </c>
      <c r="B255" s="23">
        <f>IF(A255="","",Spese!$B$15)</f>
        <v/>
      </c>
      <c r="C255" s="23">
        <f>IF(A255="","",Spese!$C$15)</f>
        <v/>
      </c>
      <c r="D255" s="6">
        <f>IF(A255="","",11)</f>
        <v/>
      </c>
      <c r="E255" s="21">
        <f>IF(A255="","",IFERROR(EDATE(Spese!$I$15,(D255-1)*Spese!$H$15),""))</f>
        <v/>
      </c>
      <c r="F255" s="38">
        <f>IF(A255="","",IFERROR(IF(D255=Spese!$G$15,Spese!$L$15-Spese!$M$15*(Spese!$G$15-1),Spese!$M$15),""))</f>
        <v/>
      </c>
      <c r="G255" s="5">
        <f>IF(A255="","",IFERROR(IF(Spese!$K$15="Annullato","Annullata",IF(Spese!$K$15="Sospeso","Sospesa",IF(Spese!$K$15="Da valutare","Da valutare",IF(E255="","Da completare",IF(D255&lt;=Spese!$J$15,"Saldata",IF(E255&lt;Parametri!$B$3,"Scaduta",IF(E255&lt;=Parametri!$B$3+Parametri!$B$4,"In scadenza","Programmata"))))))),"Da completare"))</f>
        <v/>
      </c>
      <c r="H255" s="23">
        <f>IF(A255="","",Spese!$D$15)</f>
        <v/>
      </c>
    </row>
    <row r="256">
      <c r="A256" s="9">
        <f>IFERROR(IF(OR(Spese!$A$15="",12&gt;Spese!$G$15),"",Spese!$A$15),"")</f>
        <v/>
      </c>
      <c r="B256" s="27">
        <f>IF(A256="","",Spese!$B$15)</f>
        <v/>
      </c>
      <c r="C256" s="27">
        <f>IF(A256="","",Spese!$C$15)</f>
        <v/>
      </c>
      <c r="D256" s="10">
        <f>IF(A256="","",12)</f>
        <v/>
      </c>
      <c r="E256" s="25">
        <f>IF(A256="","",IFERROR(EDATE(Spese!$I$15,(D256-1)*Spese!$H$15),""))</f>
        <v/>
      </c>
      <c r="F256" s="40">
        <f>IF(A256="","",IFERROR(IF(D256=Spese!$G$15,Spese!$L$15-Spese!$M$15*(Spese!$G$15-1),Spese!$M$15),""))</f>
        <v/>
      </c>
      <c r="G256" s="9">
        <f>IF(A256="","",IFERROR(IF(Spese!$K$15="Annullato","Annullata",IF(Spese!$K$15="Sospeso","Sospesa",IF(Spese!$K$15="Da valutare","Da valutare",IF(E256="","Da completare",IF(D256&lt;=Spese!$J$15,"Saldata",IF(E256&lt;Parametri!$B$3,"Scaduta",IF(E256&lt;=Parametri!$B$3+Parametri!$B$4,"In scadenza","Programmata"))))))),"Da completare"))</f>
        <v/>
      </c>
      <c r="H256" s="27">
        <f>IF(A256="","",Spese!$D$15)</f>
        <v/>
      </c>
    </row>
    <row r="257">
      <c r="A257" s="5">
        <f>IFERROR(IF(OR(Spese!$A$15="",13&gt;Spese!$G$15),"",Spese!$A$15),"")</f>
        <v/>
      </c>
      <c r="B257" s="23">
        <f>IF(A257="","",Spese!$B$15)</f>
        <v/>
      </c>
      <c r="C257" s="23">
        <f>IF(A257="","",Spese!$C$15)</f>
        <v/>
      </c>
      <c r="D257" s="6">
        <f>IF(A257="","",13)</f>
        <v/>
      </c>
      <c r="E257" s="21">
        <f>IF(A257="","",IFERROR(EDATE(Spese!$I$15,(D257-1)*Spese!$H$15),""))</f>
        <v/>
      </c>
      <c r="F257" s="38">
        <f>IF(A257="","",IFERROR(IF(D257=Spese!$G$15,Spese!$L$15-Spese!$M$15*(Spese!$G$15-1),Spese!$M$15),""))</f>
        <v/>
      </c>
      <c r="G257" s="5">
        <f>IF(A257="","",IFERROR(IF(Spese!$K$15="Annullato","Annullata",IF(Spese!$K$15="Sospeso","Sospesa",IF(Spese!$K$15="Da valutare","Da valutare",IF(E257="","Da completare",IF(D257&lt;=Spese!$J$15,"Saldata",IF(E257&lt;Parametri!$B$3,"Scaduta",IF(E257&lt;=Parametri!$B$3+Parametri!$B$4,"In scadenza","Programmata"))))))),"Da completare"))</f>
        <v/>
      </c>
      <c r="H257" s="23">
        <f>IF(A257="","",Spese!$D$15)</f>
        <v/>
      </c>
    </row>
    <row r="258">
      <c r="A258" s="9">
        <f>IFERROR(IF(OR(Spese!$A$15="",14&gt;Spese!$G$15),"",Spese!$A$15),"")</f>
        <v/>
      </c>
      <c r="B258" s="27">
        <f>IF(A258="","",Spese!$B$15)</f>
        <v/>
      </c>
      <c r="C258" s="27">
        <f>IF(A258="","",Spese!$C$15)</f>
        <v/>
      </c>
      <c r="D258" s="10">
        <f>IF(A258="","",14)</f>
        <v/>
      </c>
      <c r="E258" s="25">
        <f>IF(A258="","",IFERROR(EDATE(Spese!$I$15,(D258-1)*Spese!$H$15),""))</f>
        <v/>
      </c>
      <c r="F258" s="40">
        <f>IF(A258="","",IFERROR(IF(D258=Spese!$G$15,Spese!$L$15-Spese!$M$15*(Spese!$G$15-1),Spese!$M$15),""))</f>
        <v/>
      </c>
      <c r="G258" s="9">
        <f>IF(A258="","",IFERROR(IF(Spese!$K$15="Annullato","Annullata",IF(Spese!$K$15="Sospeso","Sospesa",IF(Spese!$K$15="Da valutare","Da valutare",IF(E258="","Da completare",IF(D258&lt;=Spese!$J$15,"Saldata",IF(E258&lt;Parametri!$B$3,"Scaduta",IF(E258&lt;=Parametri!$B$3+Parametri!$B$4,"In scadenza","Programmata"))))))),"Da completare"))</f>
        <v/>
      </c>
      <c r="H258" s="27">
        <f>IF(A258="","",Spese!$D$15)</f>
        <v/>
      </c>
    </row>
    <row r="259">
      <c r="A259" s="5">
        <f>IFERROR(IF(OR(Spese!$A$15="",15&gt;Spese!$G$15),"",Spese!$A$15),"")</f>
        <v/>
      </c>
      <c r="B259" s="23">
        <f>IF(A259="","",Spese!$B$15)</f>
        <v/>
      </c>
      <c r="C259" s="23">
        <f>IF(A259="","",Spese!$C$15)</f>
        <v/>
      </c>
      <c r="D259" s="6">
        <f>IF(A259="","",15)</f>
        <v/>
      </c>
      <c r="E259" s="21">
        <f>IF(A259="","",IFERROR(EDATE(Spese!$I$15,(D259-1)*Spese!$H$15),""))</f>
        <v/>
      </c>
      <c r="F259" s="38">
        <f>IF(A259="","",IFERROR(IF(D259=Spese!$G$15,Spese!$L$15-Spese!$M$15*(Spese!$G$15-1),Spese!$M$15),""))</f>
        <v/>
      </c>
      <c r="G259" s="5">
        <f>IF(A259="","",IFERROR(IF(Spese!$K$15="Annullato","Annullata",IF(Spese!$K$15="Sospeso","Sospesa",IF(Spese!$K$15="Da valutare","Da valutare",IF(E259="","Da completare",IF(D259&lt;=Spese!$J$15,"Saldata",IF(E259&lt;Parametri!$B$3,"Scaduta",IF(E259&lt;=Parametri!$B$3+Parametri!$B$4,"In scadenza","Programmata"))))))),"Da completare"))</f>
        <v/>
      </c>
      <c r="H259" s="23">
        <f>IF(A259="","",Spese!$D$15)</f>
        <v/>
      </c>
    </row>
    <row r="260">
      <c r="A260" s="9">
        <f>IFERROR(IF(OR(Spese!$A$15="",16&gt;Spese!$G$15),"",Spese!$A$15),"")</f>
        <v/>
      </c>
      <c r="B260" s="27">
        <f>IF(A260="","",Spese!$B$15)</f>
        <v/>
      </c>
      <c r="C260" s="27">
        <f>IF(A260="","",Spese!$C$15)</f>
        <v/>
      </c>
      <c r="D260" s="10">
        <f>IF(A260="","",16)</f>
        <v/>
      </c>
      <c r="E260" s="25">
        <f>IF(A260="","",IFERROR(EDATE(Spese!$I$15,(D260-1)*Spese!$H$15),""))</f>
        <v/>
      </c>
      <c r="F260" s="40">
        <f>IF(A260="","",IFERROR(IF(D260=Spese!$G$15,Spese!$L$15-Spese!$M$15*(Spese!$G$15-1),Spese!$M$15),""))</f>
        <v/>
      </c>
      <c r="G260" s="9">
        <f>IF(A260="","",IFERROR(IF(Spese!$K$15="Annullato","Annullata",IF(Spese!$K$15="Sospeso","Sospesa",IF(Spese!$K$15="Da valutare","Da valutare",IF(E260="","Da completare",IF(D260&lt;=Spese!$J$15,"Saldata",IF(E260&lt;Parametri!$B$3,"Scaduta",IF(E260&lt;=Parametri!$B$3+Parametri!$B$4,"In scadenza","Programmata"))))))),"Da completare"))</f>
        <v/>
      </c>
      <c r="H260" s="27">
        <f>IF(A260="","",Spese!$D$15)</f>
        <v/>
      </c>
    </row>
    <row r="261">
      <c r="A261" s="5">
        <f>IFERROR(IF(OR(Spese!$A$15="",17&gt;Spese!$G$15),"",Spese!$A$15),"")</f>
        <v/>
      </c>
      <c r="B261" s="23">
        <f>IF(A261="","",Spese!$B$15)</f>
        <v/>
      </c>
      <c r="C261" s="23">
        <f>IF(A261="","",Spese!$C$15)</f>
        <v/>
      </c>
      <c r="D261" s="6">
        <f>IF(A261="","",17)</f>
        <v/>
      </c>
      <c r="E261" s="21">
        <f>IF(A261="","",IFERROR(EDATE(Spese!$I$15,(D261-1)*Spese!$H$15),""))</f>
        <v/>
      </c>
      <c r="F261" s="38">
        <f>IF(A261="","",IFERROR(IF(D261=Spese!$G$15,Spese!$L$15-Spese!$M$15*(Spese!$G$15-1),Spese!$M$15),""))</f>
        <v/>
      </c>
      <c r="G261" s="5">
        <f>IF(A261="","",IFERROR(IF(Spese!$K$15="Annullato","Annullata",IF(Spese!$K$15="Sospeso","Sospesa",IF(Spese!$K$15="Da valutare","Da valutare",IF(E261="","Da completare",IF(D261&lt;=Spese!$J$15,"Saldata",IF(E261&lt;Parametri!$B$3,"Scaduta",IF(E261&lt;=Parametri!$B$3+Parametri!$B$4,"In scadenza","Programmata"))))))),"Da completare"))</f>
        <v/>
      </c>
      <c r="H261" s="23">
        <f>IF(A261="","",Spese!$D$15)</f>
        <v/>
      </c>
    </row>
    <row r="262">
      <c r="A262" s="9">
        <f>IFERROR(IF(OR(Spese!$A$15="",18&gt;Spese!$G$15),"",Spese!$A$15),"")</f>
        <v/>
      </c>
      <c r="B262" s="27">
        <f>IF(A262="","",Spese!$B$15)</f>
        <v/>
      </c>
      <c r="C262" s="27">
        <f>IF(A262="","",Spese!$C$15)</f>
        <v/>
      </c>
      <c r="D262" s="10">
        <f>IF(A262="","",18)</f>
        <v/>
      </c>
      <c r="E262" s="25">
        <f>IF(A262="","",IFERROR(EDATE(Spese!$I$15,(D262-1)*Spese!$H$15),""))</f>
        <v/>
      </c>
      <c r="F262" s="40">
        <f>IF(A262="","",IFERROR(IF(D262=Spese!$G$15,Spese!$L$15-Spese!$M$15*(Spese!$G$15-1),Spese!$M$15),""))</f>
        <v/>
      </c>
      <c r="G262" s="9">
        <f>IF(A262="","",IFERROR(IF(Spese!$K$15="Annullato","Annullata",IF(Spese!$K$15="Sospeso","Sospesa",IF(Spese!$K$15="Da valutare","Da valutare",IF(E262="","Da completare",IF(D262&lt;=Spese!$J$15,"Saldata",IF(E262&lt;Parametri!$B$3,"Scaduta",IF(E262&lt;=Parametri!$B$3+Parametri!$B$4,"In scadenza","Programmata"))))))),"Da completare"))</f>
        <v/>
      </c>
      <c r="H262" s="27">
        <f>IF(A262="","",Spese!$D$15)</f>
        <v/>
      </c>
    </row>
    <row r="263">
      <c r="A263" s="5">
        <f>IFERROR(IF(OR(Spese!$A$15="",19&gt;Spese!$G$15),"",Spese!$A$15),"")</f>
        <v/>
      </c>
      <c r="B263" s="23">
        <f>IF(A263="","",Spese!$B$15)</f>
        <v/>
      </c>
      <c r="C263" s="23">
        <f>IF(A263="","",Spese!$C$15)</f>
        <v/>
      </c>
      <c r="D263" s="6">
        <f>IF(A263="","",19)</f>
        <v/>
      </c>
      <c r="E263" s="21">
        <f>IF(A263="","",IFERROR(EDATE(Spese!$I$15,(D263-1)*Spese!$H$15),""))</f>
        <v/>
      </c>
      <c r="F263" s="38">
        <f>IF(A263="","",IFERROR(IF(D263=Spese!$G$15,Spese!$L$15-Spese!$M$15*(Spese!$G$15-1),Spese!$M$15),""))</f>
        <v/>
      </c>
      <c r="G263" s="5">
        <f>IF(A263="","",IFERROR(IF(Spese!$K$15="Annullato","Annullata",IF(Spese!$K$15="Sospeso","Sospesa",IF(Spese!$K$15="Da valutare","Da valutare",IF(E263="","Da completare",IF(D263&lt;=Spese!$J$15,"Saldata",IF(E263&lt;Parametri!$B$3,"Scaduta",IF(E263&lt;=Parametri!$B$3+Parametri!$B$4,"In scadenza","Programmata"))))))),"Da completare"))</f>
        <v/>
      </c>
      <c r="H263" s="23">
        <f>IF(A263="","",Spese!$D$15)</f>
        <v/>
      </c>
    </row>
    <row r="264">
      <c r="A264" s="9">
        <f>IFERROR(IF(OR(Spese!$A$15="",20&gt;Spese!$G$15),"",Spese!$A$15),"")</f>
        <v/>
      </c>
      <c r="B264" s="27">
        <f>IF(A264="","",Spese!$B$15)</f>
        <v/>
      </c>
      <c r="C264" s="27">
        <f>IF(A264="","",Spese!$C$15)</f>
        <v/>
      </c>
      <c r="D264" s="10">
        <f>IF(A264="","",20)</f>
        <v/>
      </c>
      <c r="E264" s="25">
        <f>IF(A264="","",IFERROR(EDATE(Spese!$I$15,(D264-1)*Spese!$H$15),""))</f>
        <v/>
      </c>
      <c r="F264" s="40">
        <f>IF(A264="","",IFERROR(IF(D264=Spese!$G$15,Spese!$L$15-Spese!$M$15*(Spese!$G$15-1),Spese!$M$15),""))</f>
        <v/>
      </c>
      <c r="G264" s="9">
        <f>IF(A264="","",IFERROR(IF(Spese!$K$15="Annullato","Annullata",IF(Spese!$K$15="Sospeso","Sospesa",IF(Spese!$K$15="Da valutare","Da valutare",IF(E264="","Da completare",IF(D264&lt;=Spese!$J$15,"Saldata",IF(E264&lt;Parametri!$B$3,"Scaduta",IF(E264&lt;=Parametri!$B$3+Parametri!$B$4,"In scadenza","Programmata"))))))),"Da completare"))</f>
        <v/>
      </c>
      <c r="H264" s="27">
        <f>IF(A264="","",Spese!$D$15)</f>
        <v/>
      </c>
    </row>
    <row r="265">
      <c r="A265" s="5">
        <f>IFERROR(IF(OR(Spese!$A$15="",21&gt;Spese!$G$15),"",Spese!$A$15),"")</f>
        <v/>
      </c>
      <c r="B265" s="23">
        <f>IF(A265="","",Spese!$B$15)</f>
        <v/>
      </c>
      <c r="C265" s="23">
        <f>IF(A265="","",Spese!$C$15)</f>
        <v/>
      </c>
      <c r="D265" s="6">
        <f>IF(A265="","",21)</f>
        <v/>
      </c>
      <c r="E265" s="21">
        <f>IF(A265="","",IFERROR(EDATE(Spese!$I$15,(D265-1)*Spese!$H$15),""))</f>
        <v/>
      </c>
      <c r="F265" s="38">
        <f>IF(A265="","",IFERROR(IF(D265=Spese!$G$15,Spese!$L$15-Spese!$M$15*(Spese!$G$15-1),Spese!$M$15),""))</f>
        <v/>
      </c>
      <c r="G265" s="5">
        <f>IF(A265="","",IFERROR(IF(Spese!$K$15="Annullato","Annullata",IF(Spese!$K$15="Sospeso","Sospesa",IF(Spese!$K$15="Da valutare","Da valutare",IF(E265="","Da completare",IF(D265&lt;=Spese!$J$15,"Saldata",IF(E265&lt;Parametri!$B$3,"Scaduta",IF(E265&lt;=Parametri!$B$3+Parametri!$B$4,"In scadenza","Programmata"))))))),"Da completare"))</f>
        <v/>
      </c>
      <c r="H265" s="23">
        <f>IF(A265="","",Spese!$D$15)</f>
        <v/>
      </c>
    </row>
    <row r="266">
      <c r="A266" s="9">
        <f>IFERROR(IF(OR(Spese!$A$15="",22&gt;Spese!$G$15),"",Spese!$A$15),"")</f>
        <v/>
      </c>
      <c r="B266" s="27">
        <f>IF(A266="","",Spese!$B$15)</f>
        <v/>
      </c>
      <c r="C266" s="27">
        <f>IF(A266="","",Spese!$C$15)</f>
        <v/>
      </c>
      <c r="D266" s="10">
        <f>IF(A266="","",22)</f>
        <v/>
      </c>
      <c r="E266" s="25">
        <f>IF(A266="","",IFERROR(EDATE(Spese!$I$15,(D266-1)*Spese!$H$15),""))</f>
        <v/>
      </c>
      <c r="F266" s="40">
        <f>IF(A266="","",IFERROR(IF(D266=Spese!$G$15,Spese!$L$15-Spese!$M$15*(Spese!$G$15-1),Spese!$M$15),""))</f>
        <v/>
      </c>
      <c r="G266" s="9">
        <f>IF(A266="","",IFERROR(IF(Spese!$K$15="Annullato","Annullata",IF(Spese!$K$15="Sospeso","Sospesa",IF(Spese!$K$15="Da valutare","Da valutare",IF(E266="","Da completare",IF(D266&lt;=Spese!$J$15,"Saldata",IF(E266&lt;Parametri!$B$3,"Scaduta",IF(E266&lt;=Parametri!$B$3+Parametri!$B$4,"In scadenza","Programmata"))))))),"Da completare"))</f>
        <v/>
      </c>
      <c r="H266" s="27">
        <f>IF(A266="","",Spese!$D$15)</f>
        <v/>
      </c>
    </row>
    <row r="267">
      <c r="A267" s="5">
        <f>IFERROR(IF(OR(Spese!$A$15="",23&gt;Spese!$G$15),"",Spese!$A$15),"")</f>
        <v/>
      </c>
      <c r="B267" s="23">
        <f>IF(A267="","",Spese!$B$15)</f>
        <v/>
      </c>
      <c r="C267" s="23">
        <f>IF(A267="","",Spese!$C$15)</f>
        <v/>
      </c>
      <c r="D267" s="6">
        <f>IF(A267="","",23)</f>
        <v/>
      </c>
      <c r="E267" s="21">
        <f>IF(A267="","",IFERROR(EDATE(Spese!$I$15,(D267-1)*Spese!$H$15),""))</f>
        <v/>
      </c>
      <c r="F267" s="38">
        <f>IF(A267="","",IFERROR(IF(D267=Spese!$G$15,Spese!$L$15-Spese!$M$15*(Spese!$G$15-1),Spese!$M$15),""))</f>
        <v/>
      </c>
      <c r="G267" s="5">
        <f>IF(A267="","",IFERROR(IF(Spese!$K$15="Annullato","Annullata",IF(Spese!$K$15="Sospeso","Sospesa",IF(Spese!$K$15="Da valutare","Da valutare",IF(E267="","Da completare",IF(D267&lt;=Spese!$J$15,"Saldata",IF(E267&lt;Parametri!$B$3,"Scaduta",IF(E267&lt;=Parametri!$B$3+Parametri!$B$4,"In scadenza","Programmata"))))))),"Da completare"))</f>
        <v/>
      </c>
      <c r="H267" s="23">
        <f>IF(A267="","",Spese!$D$15)</f>
        <v/>
      </c>
    </row>
    <row r="268">
      <c r="A268" s="9">
        <f>IFERROR(IF(OR(Spese!$A$15="",24&gt;Spese!$G$15),"",Spese!$A$15),"")</f>
        <v/>
      </c>
      <c r="B268" s="27">
        <f>IF(A268="","",Spese!$B$15)</f>
        <v/>
      </c>
      <c r="C268" s="27">
        <f>IF(A268="","",Spese!$C$15)</f>
        <v/>
      </c>
      <c r="D268" s="10">
        <f>IF(A268="","",24)</f>
        <v/>
      </c>
      <c r="E268" s="25">
        <f>IF(A268="","",IFERROR(EDATE(Spese!$I$15,(D268-1)*Spese!$H$15),""))</f>
        <v/>
      </c>
      <c r="F268" s="40">
        <f>IF(A268="","",IFERROR(IF(D268=Spese!$G$15,Spese!$L$15-Spese!$M$15*(Spese!$G$15-1),Spese!$M$15),""))</f>
        <v/>
      </c>
      <c r="G268" s="9">
        <f>IF(A268="","",IFERROR(IF(Spese!$K$15="Annullato","Annullata",IF(Spese!$K$15="Sospeso","Sospesa",IF(Spese!$K$15="Da valutare","Da valutare",IF(E268="","Da completare",IF(D268&lt;=Spese!$J$15,"Saldata",IF(E268&lt;Parametri!$B$3,"Scaduta",IF(E268&lt;=Parametri!$B$3+Parametri!$B$4,"In scadenza","Programmata"))))))),"Da completare"))</f>
        <v/>
      </c>
      <c r="H268" s="27">
        <f>IF(A268="","",Spese!$D$15)</f>
        <v/>
      </c>
    </row>
    <row r="269">
      <c r="A269" s="5">
        <f>IFERROR(IF(OR(Spese!$A$16="",1&gt;Spese!$G$16),"",Spese!$A$16),"")</f>
        <v/>
      </c>
      <c r="B269" s="23">
        <f>IF(A269="","",Spese!$B$16)</f>
        <v/>
      </c>
      <c r="C269" s="23">
        <f>IF(A269="","",Spese!$C$16)</f>
        <v/>
      </c>
      <c r="D269" s="6">
        <f>IF(A269="","",1)</f>
        <v/>
      </c>
      <c r="E269" s="21">
        <f>IF(A269="","",IFERROR(EDATE(Spese!$I$16,(D269-1)*Spese!$H$16),""))</f>
        <v/>
      </c>
      <c r="F269" s="38">
        <f>IF(A269="","",IFERROR(IF(D269=Spese!$G$16,Spese!$L$16-Spese!$M$16*(Spese!$G$16-1),Spese!$M$16),""))</f>
        <v/>
      </c>
      <c r="G269" s="5">
        <f>IF(A269="","",IFERROR(IF(Spese!$K$16="Annullato","Annullata",IF(Spese!$K$16="Sospeso","Sospesa",IF(Spese!$K$16="Da valutare","Da valutare",IF(E269="","Da completare",IF(D269&lt;=Spese!$J$16,"Saldata",IF(E269&lt;Parametri!$B$3,"Scaduta",IF(E269&lt;=Parametri!$B$3+Parametri!$B$4,"In scadenza","Programmata"))))))),"Da completare"))</f>
        <v/>
      </c>
      <c r="H269" s="23">
        <f>IF(A269="","",Spese!$D$16)</f>
        <v/>
      </c>
    </row>
    <row r="270">
      <c r="A270" s="9">
        <f>IFERROR(IF(OR(Spese!$A$16="",2&gt;Spese!$G$16),"",Spese!$A$16),"")</f>
        <v/>
      </c>
      <c r="B270" s="27">
        <f>IF(A270="","",Spese!$B$16)</f>
        <v/>
      </c>
      <c r="C270" s="27">
        <f>IF(A270="","",Spese!$C$16)</f>
        <v/>
      </c>
      <c r="D270" s="10">
        <f>IF(A270="","",2)</f>
        <v/>
      </c>
      <c r="E270" s="25">
        <f>IF(A270="","",IFERROR(EDATE(Spese!$I$16,(D270-1)*Spese!$H$16),""))</f>
        <v/>
      </c>
      <c r="F270" s="40">
        <f>IF(A270="","",IFERROR(IF(D270=Spese!$G$16,Spese!$L$16-Spese!$M$16*(Spese!$G$16-1),Spese!$M$16),""))</f>
        <v/>
      </c>
      <c r="G270" s="9">
        <f>IF(A270="","",IFERROR(IF(Spese!$K$16="Annullato","Annullata",IF(Spese!$K$16="Sospeso","Sospesa",IF(Spese!$K$16="Da valutare","Da valutare",IF(E270="","Da completare",IF(D270&lt;=Spese!$J$16,"Saldata",IF(E270&lt;Parametri!$B$3,"Scaduta",IF(E270&lt;=Parametri!$B$3+Parametri!$B$4,"In scadenza","Programmata"))))))),"Da completare"))</f>
        <v/>
      </c>
      <c r="H270" s="27">
        <f>IF(A270="","",Spese!$D$16)</f>
        <v/>
      </c>
    </row>
    <row r="271">
      <c r="A271" s="5">
        <f>IFERROR(IF(OR(Spese!$A$16="",3&gt;Spese!$G$16),"",Spese!$A$16),"")</f>
        <v/>
      </c>
      <c r="B271" s="23">
        <f>IF(A271="","",Spese!$B$16)</f>
        <v/>
      </c>
      <c r="C271" s="23">
        <f>IF(A271="","",Spese!$C$16)</f>
        <v/>
      </c>
      <c r="D271" s="6">
        <f>IF(A271="","",3)</f>
        <v/>
      </c>
      <c r="E271" s="21">
        <f>IF(A271="","",IFERROR(EDATE(Spese!$I$16,(D271-1)*Spese!$H$16),""))</f>
        <v/>
      </c>
      <c r="F271" s="38">
        <f>IF(A271="","",IFERROR(IF(D271=Spese!$G$16,Spese!$L$16-Spese!$M$16*(Spese!$G$16-1),Spese!$M$16),""))</f>
        <v/>
      </c>
      <c r="G271" s="5">
        <f>IF(A271="","",IFERROR(IF(Spese!$K$16="Annullato","Annullata",IF(Spese!$K$16="Sospeso","Sospesa",IF(Spese!$K$16="Da valutare","Da valutare",IF(E271="","Da completare",IF(D271&lt;=Spese!$J$16,"Saldata",IF(E271&lt;Parametri!$B$3,"Scaduta",IF(E271&lt;=Parametri!$B$3+Parametri!$B$4,"In scadenza","Programmata"))))))),"Da completare"))</f>
        <v/>
      </c>
      <c r="H271" s="23">
        <f>IF(A271="","",Spese!$D$16)</f>
        <v/>
      </c>
    </row>
    <row r="272">
      <c r="A272" s="9">
        <f>IFERROR(IF(OR(Spese!$A$16="",4&gt;Spese!$G$16),"",Spese!$A$16),"")</f>
        <v/>
      </c>
      <c r="B272" s="27">
        <f>IF(A272="","",Spese!$B$16)</f>
        <v/>
      </c>
      <c r="C272" s="27">
        <f>IF(A272="","",Spese!$C$16)</f>
        <v/>
      </c>
      <c r="D272" s="10">
        <f>IF(A272="","",4)</f>
        <v/>
      </c>
      <c r="E272" s="25">
        <f>IF(A272="","",IFERROR(EDATE(Spese!$I$16,(D272-1)*Spese!$H$16),""))</f>
        <v/>
      </c>
      <c r="F272" s="40">
        <f>IF(A272="","",IFERROR(IF(D272=Spese!$G$16,Spese!$L$16-Spese!$M$16*(Spese!$G$16-1),Spese!$M$16),""))</f>
        <v/>
      </c>
      <c r="G272" s="9">
        <f>IF(A272="","",IFERROR(IF(Spese!$K$16="Annullato","Annullata",IF(Spese!$K$16="Sospeso","Sospesa",IF(Spese!$K$16="Da valutare","Da valutare",IF(E272="","Da completare",IF(D272&lt;=Spese!$J$16,"Saldata",IF(E272&lt;Parametri!$B$3,"Scaduta",IF(E272&lt;=Parametri!$B$3+Parametri!$B$4,"In scadenza","Programmata"))))))),"Da completare"))</f>
        <v/>
      </c>
      <c r="H272" s="27">
        <f>IF(A272="","",Spese!$D$16)</f>
        <v/>
      </c>
    </row>
    <row r="273">
      <c r="A273" s="5">
        <f>IFERROR(IF(OR(Spese!$A$16="",5&gt;Spese!$G$16),"",Spese!$A$16),"")</f>
        <v/>
      </c>
      <c r="B273" s="23">
        <f>IF(A273="","",Spese!$B$16)</f>
        <v/>
      </c>
      <c r="C273" s="23">
        <f>IF(A273="","",Spese!$C$16)</f>
        <v/>
      </c>
      <c r="D273" s="6">
        <f>IF(A273="","",5)</f>
        <v/>
      </c>
      <c r="E273" s="21">
        <f>IF(A273="","",IFERROR(EDATE(Spese!$I$16,(D273-1)*Spese!$H$16),""))</f>
        <v/>
      </c>
      <c r="F273" s="38">
        <f>IF(A273="","",IFERROR(IF(D273=Spese!$G$16,Spese!$L$16-Spese!$M$16*(Spese!$G$16-1),Spese!$M$16),""))</f>
        <v/>
      </c>
      <c r="G273" s="5">
        <f>IF(A273="","",IFERROR(IF(Spese!$K$16="Annullato","Annullata",IF(Spese!$K$16="Sospeso","Sospesa",IF(Spese!$K$16="Da valutare","Da valutare",IF(E273="","Da completare",IF(D273&lt;=Spese!$J$16,"Saldata",IF(E273&lt;Parametri!$B$3,"Scaduta",IF(E273&lt;=Parametri!$B$3+Parametri!$B$4,"In scadenza","Programmata"))))))),"Da completare"))</f>
        <v/>
      </c>
      <c r="H273" s="23">
        <f>IF(A273="","",Spese!$D$16)</f>
        <v/>
      </c>
    </row>
    <row r="274">
      <c r="A274" s="9">
        <f>IFERROR(IF(OR(Spese!$A$16="",6&gt;Spese!$G$16),"",Spese!$A$16),"")</f>
        <v/>
      </c>
      <c r="B274" s="27">
        <f>IF(A274="","",Spese!$B$16)</f>
        <v/>
      </c>
      <c r="C274" s="27">
        <f>IF(A274="","",Spese!$C$16)</f>
        <v/>
      </c>
      <c r="D274" s="10">
        <f>IF(A274="","",6)</f>
        <v/>
      </c>
      <c r="E274" s="25">
        <f>IF(A274="","",IFERROR(EDATE(Spese!$I$16,(D274-1)*Spese!$H$16),""))</f>
        <v/>
      </c>
      <c r="F274" s="40">
        <f>IF(A274="","",IFERROR(IF(D274=Spese!$G$16,Spese!$L$16-Spese!$M$16*(Spese!$G$16-1),Spese!$M$16),""))</f>
        <v/>
      </c>
      <c r="G274" s="9">
        <f>IF(A274="","",IFERROR(IF(Spese!$K$16="Annullato","Annullata",IF(Spese!$K$16="Sospeso","Sospesa",IF(Spese!$K$16="Da valutare","Da valutare",IF(E274="","Da completare",IF(D274&lt;=Spese!$J$16,"Saldata",IF(E274&lt;Parametri!$B$3,"Scaduta",IF(E274&lt;=Parametri!$B$3+Parametri!$B$4,"In scadenza","Programmata"))))))),"Da completare"))</f>
        <v/>
      </c>
      <c r="H274" s="27">
        <f>IF(A274="","",Spese!$D$16)</f>
        <v/>
      </c>
    </row>
    <row r="275">
      <c r="A275" s="5">
        <f>IFERROR(IF(OR(Spese!$A$16="",7&gt;Spese!$G$16),"",Spese!$A$16),"")</f>
        <v/>
      </c>
      <c r="B275" s="23">
        <f>IF(A275="","",Spese!$B$16)</f>
        <v/>
      </c>
      <c r="C275" s="23">
        <f>IF(A275="","",Spese!$C$16)</f>
        <v/>
      </c>
      <c r="D275" s="6">
        <f>IF(A275="","",7)</f>
        <v/>
      </c>
      <c r="E275" s="21">
        <f>IF(A275="","",IFERROR(EDATE(Spese!$I$16,(D275-1)*Spese!$H$16),""))</f>
        <v/>
      </c>
      <c r="F275" s="38">
        <f>IF(A275="","",IFERROR(IF(D275=Spese!$G$16,Spese!$L$16-Spese!$M$16*(Spese!$G$16-1),Spese!$M$16),""))</f>
        <v/>
      </c>
      <c r="G275" s="5">
        <f>IF(A275="","",IFERROR(IF(Spese!$K$16="Annullato","Annullata",IF(Spese!$K$16="Sospeso","Sospesa",IF(Spese!$K$16="Da valutare","Da valutare",IF(E275="","Da completare",IF(D275&lt;=Spese!$J$16,"Saldata",IF(E275&lt;Parametri!$B$3,"Scaduta",IF(E275&lt;=Parametri!$B$3+Parametri!$B$4,"In scadenza","Programmata"))))))),"Da completare"))</f>
        <v/>
      </c>
      <c r="H275" s="23">
        <f>IF(A275="","",Spese!$D$16)</f>
        <v/>
      </c>
    </row>
    <row r="276">
      <c r="A276" s="9">
        <f>IFERROR(IF(OR(Spese!$A$16="",8&gt;Spese!$G$16),"",Spese!$A$16),"")</f>
        <v/>
      </c>
      <c r="B276" s="27">
        <f>IF(A276="","",Spese!$B$16)</f>
        <v/>
      </c>
      <c r="C276" s="27">
        <f>IF(A276="","",Spese!$C$16)</f>
        <v/>
      </c>
      <c r="D276" s="10">
        <f>IF(A276="","",8)</f>
        <v/>
      </c>
      <c r="E276" s="25">
        <f>IF(A276="","",IFERROR(EDATE(Spese!$I$16,(D276-1)*Spese!$H$16),""))</f>
        <v/>
      </c>
      <c r="F276" s="40">
        <f>IF(A276="","",IFERROR(IF(D276=Spese!$G$16,Spese!$L$16-Spese!$M$16*(Spese!$G$16-1),Spese!$M$16),""))</f>
        <v/>
      </c>
      <c r="G276" s="9">
        <f>IF(A276="","",IFERROR(IF(Spese!$K$16="Annullato","Annullata",IF(Spese!$K$16="Sospeso","Sospesa",IF(Spese!$K$16="Da valutare","Da valutare",IF(E276="","Da completare",IF(D276&lt;=Spese!$J$16,"Saldata",IF(E276&lt;Parametri!$B$3,"Scaduta",IF(E276&lt;=Parametri!$B$3+Parametri!$B$4,"In scadenza","Programmata"))))))),"Da completare"))</f>
        <v/>
      </c>
      <c r="H276" s="27">
        <f>IF(A276="","",Spese!$D$16)</f>
        <v/>
      </c>
    </row>
    <row r="277">
      <c r="A277" s="5">
        <f>IFERROR(IF(OR(Spese!$A$16="",9&gt;Spese!$G$16),"",Spese!$A$16),"")</f>
        <v/>
      </c>
      <c r="B277" s="23">
        <f>IF(A277="","",Spese!$B$16)</f>
        <v/>
      </c>
      <c r="C277" s="23">
        <f>IF(A277="","",Spese!$C$16)</f>
        <v/>
      </c>
      <c r="D277" s="6">
        <f>IF(A277="","",9)</f>
        <v/>
      </c>
      <c r="E277" s="21">
        <f>IF(A277="","",IFERROR(EDATE(Spese!$I$16,(D277-1)*Spese!$H$16),""))</f>
        <v/>
      </c>
      <c r="F277" s="38">
        <f>IF(A277="","",IFERROR(IF(D277=Spese!$G$16,Spese!$L$16-Spese!$M$16*(Spese!$G$16-1),Spese!$M$16),""))</f>
        <v/>
      </c>
      <c r="G277" s="5">
        <f>IF(A277="","",IFERROR(IF(Spese!$K$16="Annullato","Annullata",IF(Spese!$K$16="Sospeso","Sospesa",IF(Spese!$K$16="Da valutare","Da valutare",IF(E277="","Da completare",IF(D277&lt;=Spese!$J$16,"Saldata",IF(E277&lt;Parametri!$B$3,"Scaduta",IF(E277&lt;=Parametri!$B$3+Parametri!$B$4,"In scadenza","Programmata"))))))),"Da completare"))</f>
        <v/>
      </c>
      <c r="H277" s="23">
        <f>IF(A277="","",Spese!$D$16)</f>
        <v/>
      </c>
    </row>
    <row r="278">
      <c r="A278" s="9">
        <f>IFERROR(IF(OR(Spese!$A$16="",10&gt;Spese!$G$16),"",Spese!$A$16),"")</f>
        <v/>
      </c>
      <c r="B278" s="27">
        <f>IF(A278="","",Spese!$B$16)</f>
        <v/>
      </c>
      <c r="C278" s="27">
        <f>IF(A278="","",Spese!$C$16)</f>
        <v/>
      </c>
      <c r="D278" s="10">
        <f>IF(A278="","",10)</f>
        <v/>
      </c>
      <c r="E278" s="25">
        <f>IF(A278="","",IFERROR(EDATE(Spese!$I$16,(D278-1)*Spese!$H$16),""))</f>
        <v/>
      </c>
      <c r="F278" s="40">
        <f>IF(A278="","",IFERROR(IF(D278=Spese!$G$16,Spese!$L$16-Spese!$M$16*(Spese!$G$16-1),Spese!$M$16),""))</f>
        <v/>
      </c>
      <c r="G278" s="9">
        <f>IF(A278="","",IFERROR(IF(Spese!$K$16="Annullato","Annullata",IF(Spese!$K$16="Sospeso","Sospesa",IF(Spese!$K$16="Da valutare","Da valutare",IF(E278="","Da completare",IF(D278&lt;=Spese!$J$16,"Saldata",IF(E278&lt;Parametri!$B$3,"Scaduta",IF(E278&lt;=Parametri!$B$3+Parametri!$B$4,"In scadenza","Programmata"))))))),"Da completare"))</f>
        <v/>
      </c>
      <c r="H278" s="27">
        <f>IF(A278="","",Spese!$D$16)</f>
        <v/>
      </c>
    </row>
    <row r="279">
      <c r="A279" s="5">
        <f>IFERROR(IF(OR(Spese!$A$16="",11&gt;Spese!$G$16),"",Spese!$A$16),"")</f>
        <v/>
      </c>
      <c r="B279" s="23">
        <f>IF(A279="","",Spese!$B$16)</f>
        <v/>
      </c>
      <c r="C279" s="23">
        <f>IF(A279="","",Spese!$C$16)</f>
        <v/>
      </c>
      <c r="D279" s="6">
        <f>IF(A279="","",11)</f>
        <v/>
      </c>
      <c r="E279" s="21">
        <f>IF(A279="","",IFERROR(EDATE(Spese!$I$16,(D279-1)*Spese!$H$16),""))</f>
        <v/>
      </c>
      <c r="F279" s="38">
        <f>IF(A279="","",IFERROR(IF(D279=Spese!$G$16,Spese!$L$16-Spese!$M$16*(Spese!$G$16-1),Spese!$M$16),""))</f>
        <v/>
      </c>
      <c r="G279" s="5">
        <f>IF(A279="","",IFERROR(IF(Spese!$K$16="Annullato","Annullata",IF(Spese!$K$16="Sospeso","Sospesa",IF(Spese!$K$16="Da valutare","Da valutare",IF(E279="","Da completare",IF(D279&lt;=Spese!$J$16,"Saldata",IF(E279&lt;Parametri!$B$3,"Scaduta",IF(E279&lt;=Parametri!$B$3+Parametri!$B$4,"In scadenza","Programmata"))))))),"Da completare"))</f>
        <v/>
      </c>
      <c r="H279" s="23">
        <f>IF(A279="","",Spese!$D$16)</f>
        <v/>
      </c>
    </row>
    <row r="280">
      <c r="A280" s="9">
        <f>IFERROR(IF(OR(Spese!$A$16="",12&gt;Spese!$G$16),"",Spese!$A$16),"")</f>
        <v/>
      </c>
      <c r="B280" s="27">
        <f>IF(A280="","",Spese!$B$16)</f>
        <v/>
      </c>
      <c r="C280" s="27">
        <f>IF(A280="","",Spese!$C$16)</f>
        <v/>
      </c>
      <c r="D280" s="10">
        <f>IF(A280="","",12)</f>
        <v/>
      </c>
      <c r="E280" s="25">
        <f>IF(A280="","",IFERROR(EDATE(Spese!$I$16,(D280-1)*Spese!$H$16),""))</f>
        <v/>
      </c>
      <c r="F280" s="40">
        <f>IF(A280="","",IFERROR(IF(D280=Spese!$G$16,Spese!$L$16-Spese!$M$16*(Spese!$G$16-1),Spese!$M$16),""))</f>
        <v/>
      </c>
      <c r="G280" s="9">
        <f>IF(A280="","",IFERROR(IF(Spese!$K$16="Annullato","Annullata",IF(Spese!$K$16="Sospeso","Sospesa",IF(Spese!$K$16="Da valutare","Da valutare",IF(E280="","Da completare",IF(D280&lt;=Spese!$J$16,"Saldata",IF(E280&lt;Parametri!$B$3,"Scaduta",IF(E280&lt;=Parametri!$B$3+Parametri!$B$4,"In scadenza","Programmata"))))))),"Da completare"))</f>
        <v/>
      </c>
      <c r="H280" s="27">
        <f>IF(A280="","",Spese!$D$16)</f>
        <v/>
      </c>
    </row>
    <row r="281">
      <c r="A281" s="5">
        <f>IFERROR(IF(OR(Spese!$A$16="",13&gt;Spese!$G$16),"",Spese!$A$16),"")</f>
        <v/>
      </c>
      <c r="B281" s="23">
        <f>IF(A281="","",Spese!$B$16)</f>
        <v/>
      </c>
      <c r="C281" s="23">
        <f>IF(A281="","",Spese!$C$16)</f>
        <v/>
      </c>
      <c r="D281" s="6">
        <f>IF(A281="","",13)</f>
        <v/>
      </c>
      <c r="E281" s="21">
        <f>IF(A281="","",IFERROR(EDATE(Spese!$I$16,(D281-1)*Spese!$H$16),""))</f>
        <v/>
      </c>
      <c r="F281" s="38">
        <f>IF(A281="","",IFERROR(IF(D281=Spese!$G$16,Spese!$L$16-Spese!$M$16*(Spese!$G$16-1),Spese!$M$16),""))</f>
        <v/>
      </c>
      <c r="G281" s="5">
        <f>IF(A281="","",IFERROR(IF(Spese!$K$16="Annullato","Annullata",IF(Spese!$K$16="Sospeso","Sospesa",IF(Spese!$K$16="Da valutare","Da valutare",IF(E281="","Da completare",IF(D281&lt;=Spese!$J$16,"Saldata",IF(E281&lt;Parametri!$B$3,"Scaduta",IF(E281&lt;=Parametri!$B$3+Parametri!$B$4,"In scadenza","Programmata"))))))),"Da completare"))</f>
        <v/>
      </c>
      <c r="H281" s="23">
        <f>IF(A281="","",Spese!$D$16)</f>
        <v/>
      </c>
    </row>
    <row r="282">
      <c r="A282" s="9">
        <f>IFERROR(IF(OR(Spese!$A$16="",14&gt;Spese!$G$16),"",Spese!$A$16),"")</f>
        <v/>
      </c>
      <c r="B282" s="27">
        <f>IF(A282="","",Spese!$B$16)</f>
        <v/>
      </c>
      <c r="C282" s="27">
        <f>IF(A282="","",Spese!$C$16)</f>
        <v/>
      </c>
      <c r="D282" s="10">
        <f>IF(A282="","",14)</f>
        <v/>
      </c>
      <c r="E282" s="25">
        <f>IF(A282="","",IFERROR(EDATE(Spese!$I$16,(D282-1)*Spese!$H$16),""))</f>
        <v/>
      </c>
      <c r="F282" s="40">
        <f>IF(A282="","",IFERROR(IF(D282=Spese!$G$16,Spese!$L$16-Spese!$M$16*(Spese!$G$16-1),Spese!$M$16),""))</f>
        <v/>
      </c>
      <c r="G282" s="9">
        <f>IF(A282="","",IFERROR(IF(Spese!$K$16="Annullato","Annullata",IF(Spese!$K$16="Sospeso","Sospesa",IF(Spese!$K$16="Da valutare","Da valutare",IF(E282="","Da completare",IF(D282&lt;=Spese!$J$16,"Saldata",IF(E282&lt;Parametri!$B$3,"Scaduta",IF(E282&lt;=Parametri!$B$3+Parametri!$B$4,"In scadenza","Programmata"))))))),"Da completare"))</f>
        <v/>
      </c>
      <c r="H282" s="27">
        <f>IF(A282="","",Spese!$D$16)</f>
        <v/>
      </c>
    </row>
    <row r="283">
      <c r="A283" s="5">
        <f>IFERROR(IF(OR(Spese!$A$16="",15&gt;Spese!$G$16),"",Spese!$A$16),"")</f>
        <v/>
      </c>
      <c r="B283" s="23">
        <f>IF(A283="","",Spese!$B$16)</f>
        <v/>
      </c>
      <c r="C283" s="23">
        <f>IF(A283="","",Spese!$C$16)</f>
        <v/>
      </c>
      <c r="D283" s="6">
        <f>IF(A283="","",15)</f>
        <v/>
      </c>
      <c r="E283" s="21">
        <f>IF(A283="","",IFERROR(EDATE(Spese!$I$16,(D283-1)*Spese!$H$16),""))</f>
        <v/>
      </c>
      <c r="F283" s="38">
        <f>IF(A283="","",IFERROR(IF(D283=Spese!$G$16,Spese!$L$16-Spese!$M$16*(Spese!$G$16-1),Spese!$M$16),""))</f>
        <v/>
      </c>
      <c r="G283" s="5">
        <f>IF(A283="","",IFERROR(IF(Spese!$K$16="Annullato","Annullata",IF(Spese!$K$16="Sospeso","Sospesa",IF(Spese!$K$16="Da valutare","Da valutare",IF(E283="","Da completare",IF(D283&lt;=Spese!$J$16,"Saldata",IF(E283&lt;Parametri!$B$3,"Scaduta",IF(E283&lt;=Parametri!$B$3+Parametri!$B$4,"In scadenza","Programmata"))))))),"Da completare"))</f>
        <v/>
      </c>
      <c r="H283" s="23">
        <f>IF(A283="","",Spese!$D$16)</f>
        <v/>
      </c>
    </row>
    <row r="284">
      <c r="A284" s="9">
        <f>IFERROR(IF(OR(Spese!$A$16="",16&gt;Spese!$G$16),"",Spese!$A$16),"")</f>
        <v/>
      </c>
      <c r="B284" s="27">
        <f>IF(A284="","",Spese!$B$16)</f>
        <v/>
      </c>
      <c r="C284" s="27">
        <f>IF(A284="","",Spese!$C$16)</f>
        <v/>
      </c>
      <c r="D284" s="10">
        <f>IF(A284="","",16)</f>
        <v/>
      </c>
      <c r="E284" s="25">
        <f>IF(A284="","",IFERROR(EDATE(Spese!$I$16,(D284-1)*Spese!$H$16),""))</f>
        <v/>
      </c>
      <c r="F284" s="40">
        <f>IF(A284="","",IFERROR(IF(D284=Spese!$G$16,Spese!$L$16-Spese!$M$16*(Spese!$G$16-1),Spese!$M$16),""))</f>
        <v/>
      </c>
      <c r="G284" s="9">
        <f>IF(A284="","",IFERROR(IF(Spese!$K$16="Annullato","Annullata",IF(Spese!$K$16="Sospeso","Sospesa",IF(Spese!$K$16="Da valutare","Da valutare",IF(E284="","Da completare",IF(D284&lt;=Spese!$J$16,"Saldata",IF(E284&lt;Parametri!$B$3,"Scaduta",IF(E284&lt;=Parametri!$B$3+Parametri!$B$4,"In scadenza","Programmata"))))))),"Da completare"))</f>
        <v/>
      </c>
      <c r="H284" s="27">
        <f>IF(A284="","",Spese!$D$16)</f>
        <v/>
      </c>
    </row>
    <row r="285">
      <c r="A285" s="5">
        <f>IFERROR(IF(OR(Spese!$A$16="",17&gt;Spese!$G$16),"",Spese!$A$16),"")</f>
        <v/>
      </c>
      <c r="B285" s="23">
        <f>IF(A285="","",Spese!$B$16)</f>
        <v/>
      </c>
      <c r="C285" s="23">
        <f>IF(A285="","",Spese!$C$16)</f>
        <v/>
      </c>
      <c r="D285" s="6">
        <f>IF(A285="","",17)</f>
        <v/>
      </c>
      <c r="E285" s="21">
        <f>IF(A285="","",IFERROR(EDATE(Spese!$I$16,(D285-1)*Spese!$H$16),""))</f>
        <v/>
      </c>
      <c r="F285" s="38">
        <f>IF(A285="","",IFERROR(IF(D285=Spese!$G$16,Spese!$L$16-Spese!$M$16*(Spese!$G$16-1),Spese!$M$16),""))</f>
        <v/>
      </c>
      <c r="G285" s="5">
        <f>IF(A285="","",IFERROR(IF(Spese!$K$16="Annullato","Annullata",IF(Spese!$K$16="Sospeso","Sospesa",IF(Spese!$K$16="Da valutare","Da valutare",IF(E285="","Da completare",IF(D285&lt;=Spese!$J$16,"Saldata",IF(E285&lt;Parametri!$B$3,"Scaduta",IF(E285&lt;=Parametri!$B$3+Parametri!$B$4,"In scadenza","Programmata"))))))),"Da completare"))</f>
        <v/>
      </c>
      <c r="H285" s="23">
        <f>IF(A285="","",Spese!$D$16)</f>
        <v/>
      </c>
    </row>
    <row r="286">
      <c r="A286" s="9">
        <f>IFERROR(IF(OR(Spese!$A$16="",18&gt;Spese!$G$16),"",Spese!$A$16),"")</f>
        <v/>
      </c>
      <c r="B286" s="27">
        <f>IF(A286="","",Spese!$B$16)</f>
        <v/>
      </c>
      <c r="C286" s="27">
        <f>IF(A286="","",Spese!$C$16)</f>
        <v/>
      </c>
      <c r="D286" s="10">
        <f>IF(A286="","",18)</f>
        <v/>
      </c>
      <c r="E286" s="25">
        <f>IF(A286="","",IFERROR(EDATE(Spese!$I$16,(D286-1)*Spese!$H$16),""))</f>
        <v/>
      </c>
      <c r="F286" s="40">
        <f>IF(A286="","",IFERROR(IF(D286=Spese!$G$16,Spese!$L$16-Spese!$M$16*(Spese!$G$16-1),Spese!$M$16),""))</f>
        <v/>
      </c>
      <c r="G286" s="9">
        <f>IF(A286="","",IFERROR(IF(Spese!$K$16="Annullato","Annullata",IF(Spese!$K$16="Sospeso","Sospesa",IF(Spese!$K$16="Da valutare","Da valutare",IF(E286="","Da completare",IF(D286&lt;=Spese!$J$16,"Saldata",IF(E286&lt;Parametri!$B$3,"Scaduta",IF(E286&lt;=Parametri!$B$3+Parametri!$B$4,"In scadenza","Programmata"))))))),"Da completare"))</f>
        <v/>
      </c>
      <c r="H286" s="27">
        <f>IF(A286="","",Spese!$D$16)</f>
        <v/>
      </c>
    </row>
    <row r="287">
      <c r="A287" s="5">
        <f>IFERROR(IF(OR(Spese!$A$16="",19&gt;Spese!$G$16),"",Spese!$A$16),"")</f>
        <v/>
      </c>
      <c r="B287" s="23">
        <f>IF(A287="","",Spese!$B$16)</f>
        <v/>
      </c>
      <c r="C287" s="23">
        <f>IF(A287="","",Spese!$C$16)</f>
        <v/>
      </c>
      <c r="D287" s="6">
        <f>IF(A287="","",19)</f>
        <v/>
      </c>
      <c r="E287" s="21">
        <f>IF(A287="","",IFERROR(EDATE(Spese!$I$16,(D287-1)*Spese!$H$16),""))</f>
        <v/>
      </c>
      <c r="F287" s="38">
        <f>IF(A287="","",IFERROR(IF(D287=Spese!$G$16,Spese!$L$16-Spese!$M$16*(Spese!$G$16-1),Spese!$M$16),""))</f>
        <v/>
      </c>
      <c r="G287" s="5">
        <f>IF(A287="","",IFERROR(IF(Spese!$K$16="Annullato","Annullata",IF(Spese!$K$16="Sospeso","Sospesa",IF(Spese!$K$16="Da valutare","Da valutare",IF(E287="","Da completare",IF(D287&lt;=Spese!$J$16,"Saldata",IF(E287&lt;Parametri!$B$3,"Scaduta",IF(E287&lt;=Parametri!$B$3+Parametri!$B$4,"In scadenza","Programmata"))))))),"Da completare"))</f>
        <v/>
      </c>
      <c r="H287" s="23">
        <f>IF(A287="","",Spese!$D$16)</f>
        <v/>
      </c>
    </row>
    <row r="288">
      <c r="A288" s="9">
        <f>IFERROR(IF(OR(Spese!$A$16="",20&gt;Spese!$G$16),"",Spese!$A$16),"")</f>
        <v/>
      </c>
      <c r="B288" s="27">
        <f>IF(A288="","",Spese!$B$16)</f>
        <v/>
      </c>
      <c r="C288" s="27">
        <f>IF(A288="","",Spese!$C$16)</f>
        <v/>
      </c>
      <c r="D288" s="10">
        <f>IF(A288="","",20)</f>
        <v/>
      </c>
      <c r="E288" s="25">
        <f>IF(A288="","",IFERROR(EDATE(Spese!$I$16,(D288-1)*Spese!$H$16),""))</f>
        <v/>
      </c>
      <c r="F288" s="40">
        <f>IF(A288="","",IFERROR(IF(D288=Spese!$G$16,Spese!$L$16-Spese!$M$16*(Spese!$G$16-1),Spese!$M$16),""))</f>
        <v/>
      </c>
      <c r="G288" s="9">
        <f>IF(A288="","",IFERROR(IF(Spese!$K$16="Annullato","Annullata",IF(Spese!$K$16="Sospeso","Sospesa",IF(Spese!$K$16="Da valutare","Da valutare",IF(E288="","Da completare",IF(D288&lt;=Spese!$J$16,"Saldata",IF(E288&lt;Parametri!$B$3,"Scaduta",IF(E288&lt;=Parametri!$B$3+Parametri!$B$4,"In scadenza","Programmata"))))))),"Da completare"))</f>
        <v/>
      </c>
      <c r="H288" s="27">
        <f>IF(A288="","",Spese!$D$16)</f>
        <v/>
      </c>
    </row>
    <row r="289">
      <c r="A289" s="5">
        <f>IFERROR(IF(OR(Spese!$A$16="",21&gt;Spese!$G$16),"",Spese!$A$16),"")</f>
        <v/>
      </c>
      <c r="B289" s="23">
        <f>IF(A289="","",Spese!$B$16)</f>
        <v/>
      </c>
      <c r="C289" s="23">
        <f>IF(A289="","",Spese!$C$16)</f>
        <v/>
      </c>
      <c r="D289" s="6">
        <f>IF(A289="","",21)</f>
        <v/>
      </c>
      <c r="E289" s="21">
        <f>IF(A289="","",IFERROR(EDATE(Spese!$I$16,(D289-1)*Spese!$H$16),""))</f>
        <v/>
      </c>
      <c r="F289" s="38">
        <f>IF(A289="","",IFERROR(IF(D289=Spese!$G$16,Spese!$L$16-Spese!$M$16*(Spese!$G$16-1),Spese!$M$16),""))</f>
        <v/>
      </c>
      <c r="G289" s="5">
        <f>IF(A289="","",IFERROR(IF(Spese!$K$16="Annullato","Annullata",IF(Spese!$K$16="Sospeso","Sospesa",IF(Spese!$K$16="Da valutare","Da valutare",IF(E289="","Da completare",IF(D289&lt;=Spese!$J$16,"Saldata",IF(E289&lt;Parametri!$B$3,"Scaduta",IF(E289&lt;=Parametri!$B$3+Parametri!$B$4,"In scadenza","Programmata"))))))),"Da completare"))</f>
        <v/>
      </c>
      <c r="H289" s="23">
        <f>IF(A289="","",Spese!$D$16)</f>
        <v/>
      </c>
    </row>
    <row r="290">
      <c r="A290" s="9">
        <f>IFERROR(IF(OR(Spese!$A$16="",22&gt;Spese!$G$16),"",Spese!$A$16),"")</f>
        <v/>
      </c>
      <c r="B290" s="27">
        <f>IF(A290="","",Spese!$B$16)</f>
        <v/>
      </c>
      <c r="C290" s="27">
        <f>IF(A290="","",Spese!$C$16)</f>
        <v/>
      </c>
      <c r="D290" s="10">
        <f>IF(A290="","",22)</f>
        <v/>
      </c>
      <c r="E290" s="25">
        <f>IF(A290="","",IFERROR(EDATE(Spese!$I$16,(D290-1)*Spese!$H$16),""))</f>
        <v/>
      </c>
      <c r="F290" s="40">
        <f>IF(A290="","",IFERROR(IF(D290=Spese!$G$16,Spese!$L$16-Spese!$M$16*(Spese!$G$16-1),Spese!$M$16),""))</f>
        <v/>
      </c>
      <c r="G290" s="9">
        <f>IF(A290="","",IFERROR(IF(Spese!$K$16="Annullato","Annullata",IF(Spese!$K$16="Sospeso","Sospesa",IF(Spese!$K$16="Da valutare","Da valutare",IF(E290="","Da completare",IF(D290&lt;=Spese!$J$16,"Saldata",IF(E290&lt;Parametri!$B$3,"Scaduta",IF(E290&lt;=Parametri!$B$3+Parametri!$B$4,"In scadenza","Programmata"))))))),"Da completare"))</f>
        <v/>
      </c>
      <c r="H290" s="27">
        <f>IF(A290="","",Spese!$D$16)</f>
        <v/>
      </c>
    </row>
    <row r="291">
      <c r="A291" s="5">
        <f>IFERROR(IF(OR(Spese!$A$16="",23&gt;Spese!$G$16),"",Spese!$A$16),"")</f>
        <v/>
      </c>
      <c r="B291" s="23">
        <f>IF(A291="","",Spese!$B$16)</f>
        <v/>
      </c>
      <c r="C291" s="23">
        <f>IF(A291="","",Spese!$C$16)</f>
        <v/>
      </c>
      <c r="D291" s="6">
        <f>IF(A291="","",23)</f>
        <v/>
      </c>
      <c r="E291" s="21">
        <f>IF(A291="","",IFERROR(EDATE(Spese!$I$16,(D291-1)*Spese!$H$16),""))</f>
        <v/>
      </c>
      <c r="F291" s="38">
        <f>IF(A291="","",IFERROR(IF(D291=Spese!$G$16,Spese!$L$16-Spese!$M$16*(Spese!$G$16-1),Spese!$M$16),""))</f>
        <v/>
      </c>
      <c r="G291" s="5">
        <f>IF(A291="","",IFERROR(IF(Spese!$K$16="Annullato","Annullata",IF(Spese!$K$16="Sospeso","Sospesa",IF(Spese!$K$16="Da valutare","Da valutare",IF(E291="","Da completare",IF(D291&lt;=Spese!$J$16,"Saldata",IF(E291&lt;Parametri!$B$3,"Scaduta",IF(E291&lt;=Parametri!$B$3+Parametri!$B$4,"In scadenza","Programmata"))))))),"Da completare"))</f>
        <v/>
      </c>
      <c r="H291" s="23">
        <f>IF(A291="","",Spese!$D$16)</f>
        <v/>
      </c>
    </row>
    <row r="292">
      <c r="A292" s="9">
        <f>IFERROR(IF(OR(Spese!$A$16="",24&gt;Spese!$G$16),"",Spese!$A$16),"")</f>
        <v/>
      </c>
      <c r="B292" s="27">
        <f>IF(A292="","",Spese!$B$16)</f>
        <v/>
      </c>
      <c r="C292" s="27">
        <f>IF(A292="","",Spese!$C$16)</f>
        <v/>
      </c>
      <c r="D292" s="10">
        <f>IF(A292="","",24)</f>
        <v/>
      </c>
      <c r="E292" s="25">
        <f>IF(A292="","",IFERROR(EDATE(Spese!$I$16,(D292-1)*Spese!$H$16),""))</f>
        <v/>
      </c>
      <c r="F292" s="40">
        <f>IF(A292="","",IFERROR(IF(D292=Spese!$G$16,Spese!$L$16-Spese!$M$16*(Spese!$G$16-1),Spese!$M$16),""))</f>
        <v/>
      </c>
      <c r="G292" s="9">
        <f>IF(A292="","",IFERROR(IF(Spese!$K$16="Annullato","Annullata",IF(Spese!$K$16="Sospeso","Sospesa",IF(Spese!$K$16="Da valutare","Da valutare",IF(E292="","Da completare",IF(D292&lt;=Spese!$J$16,"Saldata",IF(E292&lt;Parametri!$B$3,"Scaduta",IF(E292&lt;=Parametri!$B$3+Parametri!$B$4,"In scadenza","Programmata"))))))),"Da completare"))</f>
        <v/>
      </c>
      <c r="H292" s="27">
        <f>IF(A292="","",Spese!$D$16)</f>
        <v/>
      </c>
    </row>
    <row r="293">
      <c r="A293" s="5">
        <f>IFERROR(IF(OR(Spese!$A$17="",1&gt;Spese!$G$17),"",Spese!$A$17),"")</f>
        <v/>
      </c>
      <c r="B293" s="23">
        <f>IF(A293="","",Spese!$B$17)</f>
        <v/>
      </c>
      <c r="C293" s="23">
        <f>IF(A293="","",Spese!$C$17)</f>
        <v/>
      </c>
      <c r="D293" s="6">
        <f>IF(A293="","",1)</f>
        <v/>
      </c>
      <c r="E293" s="21">
        <f>IF(A293="","",IFERROR(EDATE(Spese!$I$17,(D293-1)*Spese!$H$17),""))</f>
        <v/>
      </c>
      <c r="F293" s="38">
        <f>IF(A293="","",IFERROR(IF(D293=Spese!$G$17,Spese!$L$17-Spese!$M$17*(Spese!$G$17-1),Spese!$M$17),""))</f>
        <v/>
      </c>
      <c r="G293" s="5">
        <f>IF(A293="","",IFERROR(IF(Spese!$K$17="Annullato","Annullata",IF(Spese!$K$17="Sospeso","Sospesa",IF(Spese!$K$17="Da valutare","Da valutare",IF(E293="","Da completare",IF(D293&lt;=Spese!$J$17,"Saldata",IF(E293&lt;Parametri!$B$3,"Scaduta",IF(E293&lt;=Parametri!$B$3+Parametri!$B$4,"In scadenza","Programmata"))))))),"Da completare"))</f>
        <v/>
      </c>
      <c r="H293" s="23">
        <f>IF(A293="","",Spese!$D$17)</f>
        <v/>
      </c>
    </row>
    <row r="294">
      <c r="A294" s="9">
        <f>IFERROR(IF(OR(Spese!$A$17="",2&gt;Spese!$G$17),"",Spese!$A$17),"")</f>
        <v/>
      </c>
      <c r="B294" s="27">
        <f>IF(A294="","",Spese!$B$17)</f>
        <v/>
      </c>
      <c r="C294" s="27">
        <f>IF(A294="","",Spese!$C$17)</f>
        <v/>
      </c>
      <c r="D294" s="10">
        <f>IF(A294="","",2)</f>
        <v/>
      </c>
      <c r="E294" s="25">
        <f>IF(A294="","",IFERROR(EDATE(Spese!$I$17,(D294-1)*Spese!$H$17),""))</f>
        <v/>
      </c>
      <c r="F294" s="40">
        <f>IF(A294="","",IFERROR(IF(D294=Spese!$G$17,Spese!$L$17-Spese!$M$17*(Spese!$G$17-1),Spese!$M$17),""))</f>
        <v/>
      </c>
      <c r="G294" s="9">
        <f>IF(A294="","",IFERROR(IF(Spese!$K$17="Annullato","Annullata",IF(Spese!$K$17="Sospeso","Sospesa",IF(Spese!$K$17="Da valutare","Da valutare",IF(E294="","Da completare",IF(D294&lt;=Spese!$J$17,"Saldata",IF(E294&lt;Parametri!$B$3,"Scaduta",IF(E294&lt;=Parametri!$B$3+Parametri!$B$4,"In scadenza","Programmata"))))))),"Da completare"))</f>
        <v/>
      </c>
      <c r="H294" s="27">
        <f>IF(A294="","",Spese!$D$17)</f>
        <v/>
      </c>
    </row>
    <row r="295">
      <c r="A295" s="5">
        <f>IFERROR(IF(OR(Spese!$A$17="",3&gt;Spese!$G$17),"",Spese!$A$17),"")</f>
        <v/>
      </c>
      <c r="B295" s="23">
        <f>IF(A295="","",Spese!$B$17)</f>
        <v/>
      </c>
      <c r="C295" s="23">
        <f>IF(A295="","",Spese!$C$17)</f>
        <v/>
      </c>
      <c r="D295" s="6">
        <f>IF(A295="","",3)</f>
        <v/>
      </c>
      <c r="E295" s="21">
        <f>IF(A295="","",IFERROR(EDATE(Spese!$I$17,(D295-1)*Spese!$H$17),""))</f>
        <v/>
      </c>
      <c r="F295" s="38">
        <f>IF(A295="","",IFERROR(IF(D295=Spese!$G$17,Spese!$L$17-Spese!$M$17*(Spese!$G$17-1),Spese!$M$17),""))</f>
        <v/>
      </c>
      <c r="G295" s="5">
        <f>IF(A295="","",IFERROR(IF(Spese!$K$17="Annullato","Annullata",IF(Spese!$K$17="Sospeso","Sospesa",IF(Spese!$K$17="Da valutare","Da valutare",IF(E295="","Da completare",IF(D295&lt;=Spese!$J$17,"Saldata",IF(E295&lt;Parametri!$B$3,"Scaduta",IF(E295&lt;=Parametri!$B$3+Parametri!$B$4,"In scadenza","Programmata"))))))),"Da completare"))</f>
        <v/>
      </c>
      <c r="H295" s="23">
        <f>IF(A295="","",Spese!$D$17)</f>
        <v/>
      </c>
    </row>
    <row r="296">
      <c r="A296" s="9">
        <f>IFERROR(IF(OR(Spese!$A$17="",4&gt;Spese!$G$17),"",Spese!$A$17),"")</f>
        <v/>
      </c>
      <c r="B296" s="27">
        <f>IF(A296="","",Spese!$B$17)</f>
        <v/>
      </c>
      <c r="C296" s="27">
        <f>IF(A296="","",Spese!$C$17)</f>
        <v/>
      </c>
      <c r="D296" s="10">
        <f>IF(A296="","",4)</f>
        <v/>
      </c>
      <c r="E296" s="25">
        <f>IF(A296="","",IFERROR(EDATE(Spese!$I$17,(D296-1)*Spese!$H$17),""))</f>
        <v/>
      </c>
      <c r="F296" s="40">
        <f>IF(A296="","",IFERROR(IF(D296=Spese!$G$17,Spese!$L$17-Spese!$M$17*(Spese!$G$17-1),Spese!$M$17),""))</f>
        <v/>
      </c>
      <c r="G296" s="9">
        <f>IF(A296="","",IFERROR(IF(Spese!$K$17="Annullato","Annullata",IF(Spese!$K$17="Sospeso","Sospesa",IF(Spese!$K$17="Da valutare","Da valutare",IF(E296="","Da completare",IF(D296&lt;=Spese!$J$17,"Saldata",IF(E296&lt;Parametri!$B$3,"Scaduta",IF(E296&lt;=Parametri!$B$3+Parametri!$B$4,"In scadenza","Programmata"))))))),"Da completare"))</f>
        <v/>
      </c>
      <c r="H296" s="27">
        <f>IF(A296="","",Spese!$D$17)</f>
        <v/>
      </c>
    </row>
    <row r="297">
      <c r="A297" s="5">
        <f>IFERROR(IF(OR(Spese!$A$17="",5&gt;Spese!$G$17),"",Spese!$A$17),"")</f>
        <v/>
      </c>
      <c r="B297" s="23">
        <f>IF(A297="","",Spese!$B$17)</f>
        <v/>
      </c>
      <c r="C297" s="23">
        <f>IF(A297="","",Spese!$C$17)</f>
        <v/>
      </c>
      <c r="D297" s="6">
        <f>IF(A297="","",5)</f>
        <v/>
      </c>
      <c r="E297" s="21">
        <f>IF(A297="","",IFERROR(EDATE(Spese!$I$17,(D297-1)*Spese!$H$17),""))</f>
        <v/>
      </c>
      <c r="F297" s="38">
        <f>IF(A297="","",IFERROR(IF(D297=Spese!$G$17,Spese!$L$17-Spese!$M$17*(Spese!$G$17-1),Spese!$M$17),""))</f>
        <v/>
      </c>
      <c r="G297" s="5">
        <f>IF(A297="","",IFERROR(IF(Spese!$K$17="Annullato","Annullata",IF(Spese!$K$17="Sospeso","Sospesa",IF(Spese!$K$17="Da valutare","Da valutare",IF(E297="","Da completare",IF(D297&lt;=Spese!$J$17,"Saldata",IF(E297&lt;Parametri!$B$3,"Scaduta",IF(E297&lt;=Parametri!$B$3+Parametri!$B$4,"In scadenza","Programmata"))))))),"Da completare"))</f>
        <v/>
      </c>
      <c r="H297" s="23">
        <f>IF(A297="","",Spese!$D$17)</f>
        <v/>
      </c>
    </row>
    <row r="298">
      <c r="A298" s="9">
        <f>IFERROR(IF(OR(Spese!$A$17="",6&gt;Spese!$G$17),"",Spese!$A$17),"")</f>
        <v/>
      </c>
      <c r="B298" s="27">
        <f>IF(A298="","",Spese!$B$17)</f>
        <v/>
      </c>
      <c r="C298" s="27">
        <f>IF(A298="","",Spese!$C$17)</f>
        <v/>
      </c>
      <c r="D298" s="10">
        <f>IF(A298="","",6)</f>
        <v/>
      </c>
      <c r="E298" s="25">
        <f>IF(A298="","",IFERROR(EDATE(Spese!$I$17,(D298-1)*Spese!$H$17),""))</f>
        <v/>
      </c>
      <c r="F298" s="40">
        <f>IF(A298="","",IFERROR(IF(D298=Spese!$G$17,Spese!$L$17-Spese!$M$17*(Spese!$G$17-1),Spese!$M$17),""))</f>
        <v/>
      </c>
      <c r="G298" s="9">
        <f>IF(A298="","",IFERROR(IF(Spese!$K$17="Annullato","Annullata",IF(Spese!$K$17="Sospeso","Sospesa",IF(Spese!$K$17="Da valutare","Da valutare",IF(E298="","Da completare",IF(D298&lt;=Spese!$J$17,"Saldata",IF(E298&lt;Parametri!$B$3,"Scaduta",IF(E298&lt;=Parametri!$B$3+Parametri!$B$4,"In scadenza","Programmata"))))))),"Da completare"))</f>
        <v/>
      </c>
      <c r="H298" s="27">
        <f>IF(A298="","",Spese!$D$17)</f>
        <v/>
      </c>
    </row>
    <row r="299">
      <c r="A299" s="5">
        <f>IFERROR(IF(OR(Spese!$A$17="",7&gt;Spese!$G$17),"",Spese!$A$17),"")</f>
        <v/>
      </c>
      <c r="B299" s="23">
        <f>IF(A299="","",Spese!$B$17)</f>
        <v/>
      </c>
      <c r="C299" s="23">
        <f>IF(A299="","",Spese!$C$17)</f>
        <v/>
      </c>
      <c r="D299" s="6">
        <f>IF(A299="","",7)</f>
        <v/>
      </c>
      <c r="E299" s="21">
        <f>IF(A299="","",IFERROR(EDATE(Spese!$I$17,(D299-1)*Spese!$H$17),""))</f>
        <v/>
      </c>
      <c r="F299" s="38">
        <f>IF(A299="","",IFERROR(IF(D299=Spese!$G$17,Spese!$L$17-Spese!$M$17*(Spese!$G$17-1),Spese!$M$17),""))</f>
        <v/>
      </c>
      <c r="G299" s="5">
        <f>IF(A299="","",IFERROR(IF(Spese!$K$17="Annullato","Annullata",IF(Spese!$K$17="Sospeso","Sospesa",IF(Spese!$K$17="Da valutare","Da valutare",IF(E299="","Da completare",IF(D299&lt;=Spese!$J$17,"Saldata",IF(E299&lt;Parametri!$B$3,"Scaduta",IF(E299&lt;=Parametri!$B$3+Parametri!$B$4,"In scadenza","Programmata"))))))),"Da completare"))</f>
        <v/>
      </c>
      <c r="H299" s="23">
        <f>IF(A299="","",Spese!$D$17)</f>
        <v/>
      </c>
    </row>
    <row r="300">
      <c r="A300" s="9">
        <f>IFERROR(IF(OR(Spese!$A$17="",8&gt;Spese!$G$17),"",Spese!$A$17),"")</f>
        <v/>
      </c>
      <c r="B300" s="27">
        <f>IF(A300="","",Spese!$B$17)</f>
        <v/>
      </c>
      <c r="C300" s="27">
        <f>IF(A300="","",Spese!$C$17)</f>
        <v/>
      </c>
      <c r="D300" s="10">
        <f>IF(A300="","",8)</f>
        <v/>
      </c>
      <c r="E300" s="25">
        <f>IF(A300="","",IFERROR(EDATE(Spese!$I$17,(D300-1)*Spese!$H$17),""))</f>
        <v/>
      </c>
      <c r="F300" s="40">
        <f>IF(A300="","",IFERROR(IF(D300=Spese!$G$17,Spese!$L$17-Spese!$M$17*(Spese!$G$17-1),Spese!$M$17),""))</f>
        <v/>
      </c>
      <c r="G300" s="9">
        <f>IF(A300="","",IFERROR(IF(Spese!$K$17="Annullato","Annullata",IF(Spese!$K$17="Sospeso","Sospesa",IF(Spese!$K$17="Da valutare","Da valutare",IF(E300="","Da completare",IF(D300&lt;=Spese!$J$17,"Saldata",IF(E300&lt;Parametri!$B$3,"Scaduta",IF(E300&lt;=Parametri!$B$3+Parametri!$B$4,"In scadenza","Programmata"))))))),"Da completare"))</f>
        <v/>
      </c>
      <c r="H300" s="27">
        <f>IF(A300="","",Spese!$D$17)</f>
        <v/>
      </c>
    </row>
    <row r="301">
      <c r="A301" s="5">
        <f>IFERROR(IF(OR(Spese!$A$17="",9&gt;Spese!$G$17),"",Spese!$A$17),"")</f>
        <v/>
      </c>
      <c r="B301" s="23">
        <f>IF(A301="","",Spese!$B$17)</f>
        <v/>
      </c>
      <c r="C301" s="23">
        <f>IF(A301="","",Spese!$C$17)</f>
        <v/>
      </c>
      <c r="D301" s="6">
        <f>IF(A301="","",9)</f>
        <v/>
      </c>
      <c r="E301" s="21">
        <f>IF(A301="","",IFERROR(EDATE(Spese!$I$17,(D301-1)*Spese!$H$17),""))</f>
        <v/>
      </c>
      <c r="F301" s="38">
        <f>IF(A301="","",IFERROR(IF(D301=Spese!$G$17,Spese!$L$17-Spese!$M$17*(Spese!$G$17-1),Spese!$M$17),""))</f>
        <v/>
      </c>
      <c r="G301" s="5">
        <f>IF(A301="","",IFERROR(IF(Spese!$K$17="Annullato","Annullata",IF(Spese!$K$17="Sospeso","Sospesa",IF(Spese!$K$17="Da valutare","Da valutare",IF(E301="","Da completare",IF(D301&lt;=Spese!$J$17,"Saldata",IF(E301&lt;Parametri!$B$3,"Scaduta",IF(E301&lt;=Parametri!$B$3+Parametri!$B$4,"In scadenza","Programmata"))))))),"Da completare"))</f>
        <v/>
      </c>
      <c r="H301" s="23">
        <f>IF(A301="","",Spese!$D$17)</f>
        <v/>
      </c>
    </row>
    <row r="302">
      <c r="A302" s="9">
        <f>IFERROR(IF(OR(Spese!$A$17="",10&gt;Spese!$G$17),"",Spese!$A$17),"")</f>
        <v/>
      </c>
      <c r="B302" s="27">
        <f>IF(A302="","",Spese!$B$17)</f>
        <v/>
      </c>
      <c r="C302" s="27">
        <f>IF(A302="","",Spese!$C$17)</f>
        <v/>
      </c>
      <c r="D302" s="10">
        <f>IF(A302="","",10)</f>
        <v/>
      </c>
      <c r="E302" s="25">
        <f>IF(A302="","",IFERROR(EDATE(Spese!$I$17,(D302-1)*Spese!$H$17),""))</f>
        <v/>
      </c>
      <c r="F302" s="40">
        <f>IF(A302="","",IFERROR(IF(D302=Spese!$G$17,Spese!$L$17-Spese!$M$17*(Spese!$G$17-1),Spese!$M$17),""))</f>
        <v/>
      </c>
      <c r="G302" s="9">
        <f>IF(A302="","",IFERROR(IF(Spese!$K$17="Annullato","Annullata",IF(Spese!$K$17="Sospeso","Sospesa",IF(Spese!$K$17="Da valutare","Da valutare",IF(E302="","Da completare",IF(D302&lt;=Spese!$J$17,"Saldata",IF(E302&lt;Parametri!$B$3,"Scaduta",IF(E302&lt;=Parametri!$B$3+Parametri!$B$4,"In scadenza","Programmata"))))))),"Da completare"))</f>
        <v/>
      </c>
      <c r="H302" s="27">
        <f>IF(A302="","",Spese!$D$17)</f>
        <v/>
      </c>
    </row>
    <row r="303">
      <c r="A303" s="5">
        <f>IFERROR(IF(OR(Spese!$A$17="",11&gt;Spese!$G$17),"",Spese!$A$17),"")</f>
        <v/>
      </c>
      <c r="B303" s="23">
        <f>IF(A303="","",Spese!$B$17)</f>
        <v/>
      </c>
      <c r="C303" s="23">
        <f>IF(A303="","",Spese!$C$17)</f>
        <v/>
      </c>
      <c r="D303" s="6">
        <f>IF(A303="","",11)</f>
        <v/>
      </c>
      <c r="E303" s="21">
        <f>IF(A303="","",IFERROR(EDATE(Spese!$I$17,(D303-1)*Spese!$H$17),""))</f>
        <v/>
      </c>
      <c r="F303" s="38">
        <f>IF(A303="","",IFERROR(IF(D303=Spese!$G$17,Spese!$L$17-Spese!$M$17*(Spese!$G$17-1),Spese!$M$17),""))</f>
        <v/>
      </c>
      <c r="G303" s="5">
        <f>IF(A303="","",IFERROR(IF(Spese!$K$17="Annullato","Annullata",IF(Spese!$K$17="Sospeso","Sospesa",IF(Spese!$K$17="Da valutare","Da valutare",IF(E303="","Da completare",IF(D303&lt;=Spese!$J$17,"Saldata",IF(E303&lt;Parametri!$B$3,"Scaduta",IF(E303&lt;=Parametri!$B$3+Parametri!$B$4,"In scadenza","Programmata"))))))),"Da completare"))</f>
        <v/>
      </c>
      <c r="H303" s="23">
        <f>IF(A303="","",Spese!$D$17)</f>
        <v/>
      </c>
    </row>
    <row r="304">
      <c r="A304" s="9">
        <f>IFERROR(IF(OR(Spese!$A$17="",12&gt;Spese!$G$17),"",Spese!$A$17),"")</f>
        <v/>
      </c>
      <c r="B304" s="27">
        <f>IF(A304="","",Spese!$B$17)</f>
        <v/>
      </c>
      <c r="C304" s="27">
        <f>IF(A304="","",Spese!$C$17)</f>
        <v/>
      </c>
      <c r="D304" s="10">
        <f>IF(A304="","",12)</f>
        <v/>
      </c>
      <c r="E304" s="25">
        <f>IF(A304="","",IFERROR(EDATE(Spese!$I$17,(D304-1)*Spese!$H$17),""))</f>
        <v/>
      </c>
      <c r="F304" s="40">
        <f>IF(A304="","",IFERROR(IF(D304=Spese!$G$17,Spese!$L$17-Spese!$M$17*(Spese!$G$17-1),Spese!$M$17),""))</f>
        <v/>
      </c>
      <c r="G304" s="9">
        <f>IF(A304="","",IFERROR(IF(Spese!$K$17="Annullato","Annullata",IF(Spese!$K$17="Sospeso","Sospesa",IF(Spese!$K$17="Da valutare","Da valutare",IF(E304="","Da completare",IF(D304&lt;=Spese!$J$17,"Saldata",IF(E304&lt;Parametri!$B$3,"Scaduta",IF(E304&lt;=Parametri!$B$3+Parametri!$B$4,"In scadenza","Programmata"))))))),"Da completare"))</f>
        <v/>
      </c>
      <c r="H304" s="27">
        <f>IF(A304="","",Spese!$D$17)</f>
        <v/>
      </c>
    </row>
    <row r="305">
      <c r="A305" s="5">
        <f>IFERROR(IF(OR(Spese!$A$17="",13&gt;Spese!$G$17),"",Spese!$A$17),"")</f>
        <v/>
      </c>
      <c r="B305" s="23">
        <f>IF(A305="","",Spese!$B$17)</f>
        <v/>
      </c>
      <c r="C305" s="23">
        <f>IF(A305="","",Spese!$C$17)</f>
        <v/>
      </c>
      <c r="D305" s="6">
        <f>IF(A305="","",13)</f>
        <v/>
      </c>
      <c r="E305" s="21">
        <f>IF(A305="","",IFERROR(EDATE(Spese!$I$17,(D305-1)*Spese!$H$17),""))</f>
        <v/>
      </c>
      <c r="F305" s="38">
        <f>IF(A305="","",IFERROR(IF(D305=Spese!$G$17,Spese!$L$17-Spese!$M$17*(Spese!$G$17-1),Spese!$M$17),""))</f>
        <v/>
      </c>
      <c r="G305" s="5">
        <f>IF(A305="","",IFERROR(IF(Spese!$K$17="Annullato","Annullata",IF(Spese!$K$17="Sospeso","Sospesa",IF(Spese!$K$17="Da valutare","Da valutare",IF(E305="","Da completare",IF(D305&lt;=Spese!$J$17,"Saldata",IF(E305&lt;Parametri!$B$3,"Scaduta",IF(E305&lt;=Parametri!$B$3+Parametri!$B$4,"In scadenza","Programmata"))))))),"Da completare"))</f>
        <v/>
      </c>
      <c r="H305" s="23">
        <f>IF(A305="","",Spese!$D$17)</f>
        <v/>
      </c>
    </row>
    <row r="306">
      <c r="A306" s="9">
        <f>IFERROR(IF(OR(Spese!$A$17="",14&gt;Spese!$G$17),"",Spese!$A$17),"")</f>
        <v/>
      </c>
      <c r="B306" s="27">
        <f>IF(A306="","",Spese!$B$17)</f>
        <v/>
      </c>
      <c r="C306" s="27">
        <f>IF(A306="","",Spese!$C$17)</f>
        <v/>
      </c>
      <c r="D306" s="10">
        <f>IF(A306="","",14)</f>
        <v/>
      </c>
      <c r="E306" s="25">
        <f>IF(A306="","",IFERROR(EDATE(Spese!$I$17,(D306-1)*Spese!$H$17),""))</f>
        <v/>
      </c>
      <c r="F306" s="40">
        <f>IF(A306="","",IFERROR(IF(D306=Spese!$G$17,Spese!$L$17-Spese!$M$17*(Spese!$G$17-1),Spese!$M$17),""))</f>
        <v/>
      </c>
      <c r="G306" s="9">
        <f>IF(A306="","",IFERROR(IF(Spese!$K$17="Annullato","Annullata",IF(Spese!$K$17="Sospeso","Sospesa",IF(Spese!$K$17="Da valutare","Da valutare",IF(E306="","Da completare",IF(D306&lt;=Spese!$J$17,"Saldata",IF(E306&lt;Parametri!$B$3,"Scaduta",IF(E306&lt;=Parametri!$B$3+Parametri!$B$4,"In scadenza","Programmata"))))))),"Da completare"))</f>
        <v/>
      </c>
      <c r="H306" s="27">
        <f>IF(A306="","",Spese!$D$17)</f>
        <v/>
      </c>
    </row>
    <row r="307">
      <c r="A307" s="5">
        <f>IFERROR(IF(OR(Spese!$A$17="",15&gt;Spese!$G$17),"",Spese!$A$17),"")</f>
        <v/>
      </c>
      <c r="B307" s="23">
        <f>IF(A307="","",Spese!$B$17)</f>
        <v/>
      </c>
      <c r="C307" s="23">
        <f>IF(A307="","",Spese!$C$17)</f>
        <v/>
      </c>
      <c r="D307" s="6">
        <f>IF(A307="","",15)</f>
        <v/>
      </c>
      <c r="E307" s="21">
        <f>IF(A307="","",IFERROR(EDATE(Spese!$I$17,(D307-1)*Spese!$H$17),""))</f>
        <v/>
      </c>
      <c r="F307" s="38">
        <f>IF(A307="","",IFERROR(IF(D307=Spese!$G$17,Spese!$L$17-Spese!$M$17*(Spese!$G$17-1),Spese!$M$17),""))</f>
        <v/>
      </c>
      <c r="G307" s="5">
        <f>IF(A307="","",IFERROR(IF(Spese!$K$17="Annullato","Annullata",IF(Spese!$K$17="Sospeso","Sospesa",IF(Spese!$K$17="Da valutare","Da valutare",IF(E307="","Da completare",IF(D307&lt;=Spese!$J$17,"Saldata",IF(E307&lt;Parametri!$B$3,"Scaduta",IF(E307&lt;=Parametri!$B$3+Parametri!$B$4,"In scadenza","Programmata"))))))),"Da completare"))</f>
        <v/>
      </c>
      <c r="H307" s="23">
        <f>IF(A307="","",Spese!$D$17)</f>
        <v/>
      </c>
    </row>
    <row r="308">
      <c r="A308" s="9">
        <f>IFERROR(IF(OR(Spese!$A$17="",16&gt;Spese!$G$17),"",Spese!$A$17),"")</f>
        <v/>
      </c>
      <c r="B308" s="27">
        <f>IF(A308="","",Spese!$B$17)</f>
        <v/>
      </c>
      <c r="C308" s="27">
        <f>IF(A308="","",Spese!$C$17)</f>
        <v/>
      </c>
      <c r="D308" s="10">
        <f>IF(A308="","",16)</f>
        <v/>
      </c>
      <c r="E308" s="25">
        <f>IF(A308="","",IFERROR(EDATE(Spese!$I$17,(D308-1)*Spese!$H$17),""))</f>
        <v/>
      </c>
      <c r="F308" s="40">
        <f>IF(A308="","",IFERROR(IF(D308=Spese!$G$17,Spese!$L$17-Spese!$M$17*(Spese!$G$17-1),Spese!$M$17),""))</f>
        <v/>
      </c>
      <c r="G308" s="9">
        <f>IF(A308="","",IFERROR(IF(Spese!$K$17="Annullato","Annullata",IF(Spese!$K$17="Sospeso","Sospesa",IF(Spese!$K$17="Da valutare","Da valutare",IF(E308="","Da completare",IF(D308&lt;=Spese!$J$17,"Saldata",IF(E308&lt;Parametri!$B$3,"Scaduta",IF(E308&lt;=Parametri!$B$3+Parametri!$B$4,"In scadenza","Programmata"))))))),"Da completare"))</f>
        <v/>
      </c>
      <c r="H308" s="27">
        <f>IF(A308="","",Spese!$D$17)</f>
        <v/>
      </c>
    </row>
    <row r="309">
      <c r="A309" s="5">
        <f>IFERROR(IF(OR(Spese!$A$17="",17&gt;Spese!$G$17),"",Spese!$A$17),"")</f>
        <v/>
      </c>
      <c r="B309" s="23">
        <f>IF(A309="","",Spese!$B$17)</f>
        <v/>
      </c>
      <c r="C309" s="23">
        <f>IF(A309="","",Spese!$C$17)</f>
        <v/>
      </c>
      <c r="D309" s="6">
        <f>IF(A309="","",17)</f>
        <v/>
      </c>
      <c r="E309" s="21">
        <f>IF(A309="","",IFERROR(EDATE(Spese!$I$17,(D309-1)*Spese!$H$17),""))</f>
        <v/>
      </c>
      <c r="F309" s="38">
        <f>IF(A309="","",IFERROR(IF(D309=Spese!$G$17,Spese!$L$17-Spese!$M$17*(Spese!$G$17-1),Spese!$M$17),""))</f>
        <v/>
      </c>
      <c r="G309" s="5">
        <f>IF(A309="","",IFERROR(IF(Spese!$K$17="Annullato","Annullata",IF(Spese!$K$17="Sospeso","Sospesa",IF(Spese!$K$17="Da valutare","Da valutare",IF(E309="","Da completare",IF(D309&lt;=Spese!$J$17,"Saldata",IF(E309&lt;Parametri!$B$3,"Scaduta",IF(E309&lt;=Parametri!$B$3+Parametri!$B$4,"In scadenza","Programmata"))))))),"Da completare"))</f>
        <v/>
      </c>
      <c r="H309" s="23">
        <f>IF(A309="","",Spese!$D$17)</f>
        <v/>
      </c>
    </row>
    <row r="310">
      <c r="A310" s="9">
        <f>IFERROR(IF(OR(Spese!$A$17="",18&gt;Spese!$G$17),"",Spese!$A$17),"")</f>
        <v/>
      </c>
      <c r="B310" s="27">
        <f>IF(A310="","",Spese!$B$17)</f>
        <v/>
      </c>
      <c r="C310" s="27">
        <f>IF(A310="","",Spese!$C$17)</f>
        <v/>
      </c>
      <c r="D310" s="10">
        <f>IF(A310="","",18)</f>
        <v/>
      </c>
      <c r="E310" s="25">
        <f>IF(A310="","",IFERROR(EDATE(Spese!$I$17,(D310-1)*Spese!$H$17),""))</f>
        <v/>
      </c>
      <c r="F310" s="40">
        <f>IF(A310="","",IFERROR(IF(D310=Spese!$G$17,Spese!$L$17-Spese!$M$17*(Spese!$G$17-1),Spese!$M$17),""))</f>
        <v/>
      </c>
      <c r="G310" s="9">
        <f>IF(A310="","",IFERROR(IF(Spese!$K$17="Annullato","Annullata",IF(Spese!$K$17="Sospeso","Sospesa",IF(Spese!$K$17="Da valutare","Da valutare",IF(E310="","Da completare",IF(D310&lt;=Spese!$J$17,"Saldata",IF(E310&lt;Parametri!$B$3,"Scaduta",IF(E310&lt;=Parametri!$B$3+Parametri!$B$4,"In scadenza","Programmata"))))))),"Da completare"))</f>
        <v/>
      </c>
      <c r="H310" s="27">
        <f>IF(A310="","",Spese!$D$17)</f>
        <v/>
      </c>
    </row>
    <row r="311">
      <c r="A311" s="5">
        <f>IFERROR(IF(OR(Spese!$A$17="",19&gt;Spese!$G$17),"",Spese!$A$17),"")</f>
        <v/>
      </c>
      <c r="B311" s="23">
        <f>IF(A311="","",Spese!$B$17)</f>
        <v/>
      </c>
      <c r="C311" s="23">
        <f>IF(A311="","",Spese!$C$17)</f>
        <v/>
      </c>
      <c r="D311" s="6">
        <f>IF(A311="","",19)</f>
        <v/>
      </c>
      <c r="E311" s="21">
        <f>IF(A311="","",IFERROR(EDATE(Spese!$I$17,(D311-1)*Spese!$H$17),""))</f>
        <v/>
      </c>
      <c r="F311" s="38">
        <f>IF(A311="","",IFERROR(IF(D311=Spese!$G$17,Spese!$L$17-Spese!$M$17*(Spese!$G$17-1),Spese!$M$17),""))</f>
        <v/>
      </c>
      <c r="G311" s="5">
        <f>IF(A311="","",IFERROR(IF(Spese!$K$17="Annullato","Annullata",IF(Spese!$K$17="Sospeso","Sospesa",IF(Spese!$K$17="Da valutare","Da valutare",IF(E311="","Da completare",IF(D311&lt;=Spese!$J$17,"Saldata",IF(E311&lt;Parametri!$B$3,"Scaduta",IF(E311&lt;=Parametri!$B$3+Parametri!$B$4,"In scadenza","Programmata"))))))),"Da completare"))</f>
        <v/>
      </c>
      <c r="H311" s="23">
        <f>IF(A311="","",Spese!$D$17)</f>
        <v/>
      </c>
    </row>
    <row r="312">
      <c r="A312" s="9">
        <f>IFERROR(IF(OR(Spese!$A$17="",20&gt;Spese!$G$17),"",Spese!$A$17),"")</f>
        <v/>
      </c>
      <c r="B312" s="27">
        <f>IF(A312="","",Spese!$B$17)</f>
        <v/>
      </c>
      <c r="C312" s="27">
        <f>IF(A312="","",Spese!$C$17)</f>
        <v/>
      </c>
      <c r="D312" s="10">
        <f>IF(A312="","",20)</f>
        <v/>
      </c>
      <c r="E312" s="25">
        <f>IF(A312="","",IFERROR(EDATE(Spese!$I$17,(D312-1)*Spese!$H$17),""))</f>
        <v/>
      </c>
      <c r="F312" s="40">
        <f>IF(A312="","",IFERROR(IF(D312=Spese!$G$17,Spese!$L$17-Spese!$M$17*(Spese!$G$17-1),Spese!$M$17),""))</f>
        <v/>
      </c>
      <c r="G312" s="9">
        <f>IF(A312="","",IFERROR(IF(Spese!$K$17="Annullato","Annullata",IF(Spese!$K$17="Sospeso","Sospesa",IF(Spese!$K$17="Da valutare","Da valutare",IF(E312="","Da completare",IF(D312&lt;=Spese!$J$17,"Saldata",IF(E312&lt;Parametri!$B$3,"Scaduta",IF(E312&lt;=Parametri!$B$3+Parametri!$B$4,"In scadenza","Programmata"))))))),"Da completare"))</f>
        <v/>
      </c>
      <c r="H312" s="27">
        <f>IF(A312="","",Spese!$D$17)</f>
        <v/>
      </c>
    </row>
    <row r="313">
      <c r="A313" s="5">
        <f>IFERROR(IF(OR(Spese!$A$17="",21&gt;Spese!$G$17),"",Spese!$A$17),"")</f>
        <v/>
      </c>
      <c r="B313" s="23">
        <f>IF(A313="","",Spese!$B$17)</f>
        <v/>
      </c>
      <c r="C313" s="23">
        <f>IF(A313="","",Spese!$C$17)</f>
        <v/>
      </c>
      <c r="D313" s="6">
        <f>IF(A313="","",21)</f>
        <v/>
      </c>
      <c r="E313" s="21">
        <f>IF(A313="","",IFERROR(EDATE(Spese!$I$17,(D313-1)*Spese!$H$17),""))</f>
        <v/>
      </c>
      <c r="F313" s="38">
        <f>IF(A313="","",IFERROR(IF(D313=Spese!$G$17,Spese!$L$17-Spese!$M$17*(Spese!$G$17-1),Spese!$M$17),""))</f>
        <v/>
      </c>
      <c r="G313" s="5">
        <f>IF(A313="","",IFERROR(IF(Spese!$K$17="Annullato","Annullata",IF(Spese!$K$17="Sospeso","Sospesa",IF(Spese!$K$17="Da valutare","Da valutare",IF(E313="","Da completare",IF(D313&lt;=Spese!$J$17,"Saldata",IF(E313&lt;Parametri!$B$3,"Scaduta",IF(E313&lt;=Parametri!$B$3+Parametri!$B$4,"In scadenza","Programmata"))))))),"Da completare"))</f>
        <v/>
      </c>
      <c r="H313" s="23">
        <f>IF(A313="","",Spese!$D$17)</f>
        <v/>
      </c>
    </row>
    <row r="314">
      <c r="A314" s="9">
        <f>IFERROR(IF(OR(Spese!$A$17="",22&gt;Spese!$G$17),"",Spese!$A$17),"")</f>
        <v/>
      </c>
      <c r="B314" s="27">
        <f>IF(A314="","",Spese!$B$17)</f>
        <v/>
      </c>
      <c r="C314" s="27">
        <f>IF(A314="","",Spese!$C$17)</f>
        <v/>
      </c>
      <c r="D314" s="10">
        <f>IF(A314="","",22)</f>
        <v/>
      </c>
      <c r="E314" s="25">
        <f>IF(A314="","",IFERROR(EDATE(Spese!$I$17,(D314-1)*Spese!$H$17),""))</f>
        <v/>
      </c>
      <c r="F314" s="40">
        <f>IF(A314="","",IFERROR(IF(D314=Spese!$G$17,Spese!$L$17-Spese!$M$17*(Spese!$G$17-1),Spese!$M$17),""))</f>
        <v/>
      </c>
      <c r="G314" s="9">
        <f>IF(A314="","",IFERROR(IF(Spese!$K$17="Annullato","Annullata",IF(Spese!$K$17="Sospeso","Sospesa",IF(Spese!$K$17="Da valutare","Da valutare",IF(E314="","Da completare",IF(D314&lt;=Spese!$J$17,"Saldata",IF(E314&lt;Parametri!$B$3,"Scaduta",IF(E314&lt;=Parametri!$B$3+Parametri!$B$4,"In scadenza","Programmata"))))))),"Da completare"))</f>
        <v/>
      </c>
      <c r="H314" s="27">
        <f>IF(A314="","",Spese!$D$17)</f>
        <v/>
      </c>
    </row>
    <row r="315">
      <c r="A315" s="5">
        <f>IFERROR(IF(OR(Spese!$A$17="",23&gt;Spese!$G$17),"",Spese!$A$17),"")</f>
        <v/>
      </c>
      <c r="B315" s="23">
        <f>IF(A315="","",Spese!$B$17)</f>
        <v/>
      </c>
      <c r="C315" s="23">
        <f>IF(A315="","",Spese!$C$17)</f>
        <v/>
      </c>
      <c r="D315" s="6">
        <f>IF(A315="","",23)</f>
        <v/>
      </c>
      <c r="E315" s="21">
        <f>IF(A315="","",IFERROR(EDATE(Spese!$I$17,(D315-1)*Spese!$H$17),""))</f>
        <v/>
      </c>
      <c r="F315" s="38">
        <f>IF(A315="","",IFERROR(IF(D315=Spese!$G$17,Spese!$L$17-Spese!$M$17*(Spese!$G$17-1),Spese!$M$17),""))</f>
        <v/>
      </c>
      <c r="G315" s="5">
        <f>IF(A315="","",IFERROR(IF(Spese!$K$17="Annullato","Annullata",IF(Spese!$K$17="Sospeso","Sospesa",IF(Spese!$K$17="Da valutare","Da valutare",IF(E315="","Da completare",IF(D315&lt;=Spese!$J$17,"Saldata",IF(E315&lt;Parametri!$B$3,"Scaduta",IF(E315&lt;=Parametri!$B$3+Parametri!$B$4,"In scadenza","Programmata"))))))),"Da completare"))</f>
        <v/>
      </c>
      <c r="H315" s="23">
        <f>IF(A315="","",Spese!$D$17)</f>
        <v/>
      </c>
    </row>
    <row r="316">
      <c r="A316" s="9">
        <f>IFERROR(IF(OR(Spese!$A$17="",24&gt;Spese!$G$17),"",Spese!$A$17),"")</f>
        <v/>
      </c>
      <c r="B316" s="27">
        <f>IF(A316="","",Spese!$B$17)</f>
        <v/>
      </c>
      <c r="C316" s="27">
        <f>IF(A316="","",Spese!$C$17)</f>
        <v/>
      </c>
      <c r="D316" s="10">
        <f>IF(A316="","",24)</f>
        <v/>
      </c>
      <c r="E316" s="25">
        <f>IF(A316="","",IFERROR(EDATE(Spese!$I$17,(D316-1)*Spese!$H$17),""))</f>
        <v/>
      </c>
      <c r="F316" s="40">
        <f>IF(A316="","",IFERROR(IF(D316=Spese!$G$17,Spese!$L$17-Spese!$M$17*(Spese!$G$17-1),Spese!$M$17),""))</f>
        <v/>
      </c>
      <c r="G316" s="9">
        <f>IF(A316="","",IFERROR(IF(Spese!$K$17="Annullato","Annullata",IF(Spese!$K$17="Sospeso","Sospesa",IF(Spese!$K$17="Da valutare","Da valutare",IF(E316="","Da completare",IF(D316&lt;=Spese!$J$17,"Saldata",IF(E316&lt;Parametri!$B$3,"Scaduta",IF(E316&lt;=Parametri!$B$3+Parametri!$B$4,"In scadenza","Programmata"))))))),"Da completare"))</f>
        <v/>
      </c>
      <c r="H316" s="27">
        <f>IF(A316="","",Spese!$D$17)</f>
        <v/>
      </c>
    </row>
    <row r="317">
      <c r="A317" s="5">
        <f>IFERROR(IF(OR(Spese!$A$18="",1&gt;Spese!$G$18),"",Spese!$A$18),"")</f>
        <v/>
      </c>
      <c r="B317" s="23">
        <f>IF(A317="","",Spese!$B$18)</f>
        <v/>
      </c>
      <c r="C317" s="23">
        <f>IF(A317="","",Spese!$C$18)</f>
        <v/>
      </c>
      <c r="D317" s="6">
        <f>IF(A317="","",1)</f>
        <v/>
      </c>
      <c r="E317" s="21">
        <f>IF(A317="","",IFERROR(EDATE(Spese!$I$18,(D317-1)*Spese!$H$18),""))</f>
        <v/>
      </c>
      <c r="F317" s="38">
        <f>IF(A317="","",IFERROR(IF(D317=Spese!$G$18,Spese!$L$18-Spese!$M$18*(Spese!$G$18-1),Spese!$M$18),""))</f>
        <v/>
      </c>
      <c r="G317" s="5">
        <f>IF(A317="","",IFERROR(IF(Spese!$K$18="Annullato","Annullata",IF(Spese!$K$18="Sospeso","Sospesa",IF(Spese!$K$18="Da valutare","Da valutare",IF(E317="","Da completare",IF(D317&lt;=Spese!$J$18,"Saldata",IF(E317&lt;Parametri!$B$3,"Scaduta",IF(E317&lt;=Parametri!$B$3+Parametri!$B$4,"In scadenza","Programmata"))))))),"Da completare"))</f>
        <v/>
      </c>
      <c r="H317" s="23">
        <f>IF(A317="","",Spese!$D$18)</f>
        <v/>
      </c>
    </row>
    <row r="318">
      <c r="A318" s="9">
        <f>IFERROR(IF(OR(Spese!$A$18="",2&gt;Spese!$G$18),"",Spese!$A$18),"")</f>
        <v/>
      </c>
      <c r="B318" s="27">
        <f>IF(A318="","",Spese!$B$18)</f>
        <v/>
      </c>
      <c r="C318" s="27">
        <f>IF(A318="","",Spese!$C$18)</f>
        <v/>
      </c>
      <c r="D318" s="10">
        <f>IF(A318="","",2)</f>
        <v/>
      </c>
      <c r="E318" s="25">
        <f>IF(A318="","",IFERROR(EDATE(Spese!$I$18,(D318-1)*Spese!$H$18),""))</f>
        <v/>
      </c>
      <c r="F318" s="40">
        <f>IF(A318="","",IFERROR(IF(D318=Spese!$G$18,Spese!$L$18-Spese!$M$18*(Spese!$G$18-1),Spese!$M$18),""))</f>
        <v/>
      </c>
      <c r="G318" s="9">
        <f>IF(A318="","",IFERROR(IF(Spese!$K$18="Annullato","Annullata",IF(Spese!$K$18="Sospeso","Sospesa",IF(Spese!$K$18="Da valutare","Da valutare",IF(E318="","Da completare",IF(D318&lt;=Spese!$J$18,"Saldata",IF(E318&lt;Parametri!$B$3,"Scaduta",IF(E318&lt;=Parametri!$B$3+Parametri!$B$4,"In scadenza","Programmata"))))))),"Da completare"))</f>
        <v/>
      </c>
      <c r="H318" s="27">
        <f>IF(A318="","",Spese!$D$18)</f>
        <v/>
      </c>
    </row>
    <row r="319">
      <c r="A319" s="5">
        <f>IFERROR(IF(OR(Spese!$A$18="",3&gt;Spese!$G$18),"",Spese!$A$18),"")</f>
        <v/>
      </c>
      <c r="B319" s="23">
        <f>IF(A319="","",Spese!$B$18)</f>
        <v/>
      </c>
      <c r="C319" s="23">
        <f>IF(A319="","",Spese!$C$18)</f>
        <v/>
      </c>
      <c r="D319" s="6">
        <f>IF(A319="","",3)</f>
        <v/>
      </c>
      <c r="E319" s="21">
        <f>IF(A319="","",IFERROR(EDATE(Spese!$I$18,(D319-1)*Spese!$H$18),""))</f>
        <v/>
      </c>
      <c r="F319" s="38">
        <f>IF(A319="","",IFERROR(IF(D319=Spese!$G$18,Spese!$L$18-Spese!$M$18*(Spese!$G$18-1),Spese!$M$18),""))</f>
        <v/>
      </c>
      <c r="G319" s="5">
        <f>IF(A319="","",IFERROR(IF(Spese!$K$18="Annullato","Annullata",IF(Spese!$K$18="Sospeso","Sospesa",IF(Spese!$K$18="Da valutare","Da valutare",IF(E319="","Da completare",IF(D319&lt;=Spese!$J$18,"Saldata",IF(E319&lt;Parametri!$B$3,"Scaduta",IF(E319&lt;=Parametri!$B$3+Parametri!$B$4,"In scadenza","Programmata"))))))),"Da completare"))</f>
        <v/>
      </c>
      <c r="H319" s="23">
        <f>IF(A319="","",Spese!$D$18)</f>
        <v/>
      </c>
    </row>
    <row r="320">
      <c r="A320" s="9">
        <f>IFERROR(IF(OR(Spese!$A$18="",4&gt;Spese!$G$18),"",Spese!$A$18),"")</f>
        <v/>
      </c>
      <c r="B320" s="27">
        <f>IF(A320="","",Spese!$B$18)</f>
        <v/>
      </c>
      <c r="C320" s="27">
        <f>IF(A320="","",Spese!$C$18)</f>
        <v/>
      </c>
      <c r="D320" s="10">
        <f>IF(A320="","",4)</f>
        <v/>
      </c>
      <c r="E320" s="25">
        <f>IF(A320="","",IFERROR(EDATE(Spese!$I$18,(D320-1)*Spese!$H$18),""))</f>
        <v/>
      </c>
      <c r="F320" s="40">
        <f>IF(A320="","",IFERROR(IF(D320=Spese!$G$18,Spese!$L$18-Spese!$M$18*(Spese!$G$18-1),Spese!$M$18),""))</f>
        <v/>
      </c>
      <c r="G320" s="9">
        <f>IF(A320="","",IFERROR(IF(Spese!$K$18="Annullato","Annullata",IF(Spese!$K$18="Sospeso","Sospesa",IF(Spese!$K$18="Da valutare","Da valutare",IF(E320="","Da completare",IF(D320&lt;=Spese!$J$18,"Saldata",IF(E320&lt;Parametri!$B$3,"Scaduta",IF(E320&lt;=Parametri!$B$3+Parametri!$B$4,"In scadenza","Programmata"))))))),"Da completare"))</f>
        <v/>
      </c>
      <c r="H320" s="27">
        <f>IF(A320="","",Spese!$D$18)</f>
        <v/>
      </c>
    </row>
    <row r="321">
      <c r="A321" s="5">
        <f>IFERROR(IF(OR(Spese!$A$18="",5&gt;Spese!$G$18),"",Spese!$A$18),"")</f>
        <v/>
      </c>
      <c r="B321" s="23">
        <f>IF(A321="","",Spese!$B$18)</f>
        <v/>
      </c>
      <c r="C321" s="23">
        <f>IF(A321="","",Spese!$C$18)</f>
        <v/>
      </c>
      <c r="D321" s="6">
        <f>IF(A321="","",5)</f>
        <v/>
      </c>
      <c r="E321" s="21">
        <f>IF(A321="","",IFERROR(EDATE(Spese!$I$18,(D321-1)*Spese!$H$18),""))</f>
        <v/>
      </c>
      <c r="F321" s="38">
        <f>IF(A321="","",IFERROR(IF(D321=Spese!$G$18,Spese!$L$18-Spese!$M$18*(Spese!$G$18-1),Spese!$M$18),""))</f>
        <v/>
      </c>
      <c r="G321" s="5">
        <f>IF(A321="","",IFERROR(IF(Spese!$K$18="Annullato","Annullata",IF(Spese!$K$18="Sospeso","Sospesa",IF(Spese!$K$18="Da valutare","Da valutare",IF(E321="","Da completare",IF(D321&lt;=Spese!$J$18,"Saldata",IF(E321&lt;Parametri!$B$3,"Scaduta",IF(E321&lt;=Parametri!$B$3+Parametri!$B$4,"In scadenza","Programmata"))))))),"Da completare"))</f>
        <v/>
      </c>
      <c r="H321" s="23">
        <f>IF(A321="","",Spese!$D$18)</f>
        <v/>
      </c>
    </row>
    <row r="322">
      <c r="A322" s="9">
        <f>IFERROR(IF(OR(Spese!$A$18="",6&gt;Spese!$G$18),"",Spese!$A$18),"")</f>
        <v/>
      </c>
      <c r="B322" s="27">
        <f>IF(A322="","",Spese!$B$18)</f>
        <v/>
      </c>
      <c r="C322" s="27">
        <f>IF(A322="","",Spese!$C$18)</f>
        <v/>
      </c>
      <c r="D322" s="10">
        <f>IF(A322="","",6)</f>
        <v/>
      </c>
      <c r="E322" s="25">
        <f>IF(A322="","",IFERROR(EDATE(Spese!$I$18,(D322-1)*Spese!$H$18),""))</f>
        <v/>
      </c>
      <c r="F322" s="40">
        <f>IF(A322="","",IFERROR(IF(D322=Spese!$G$18,Spese!$L$18-Spese!$M$18*(Spese!$G$18-1),Spese!$M$18),""))</f>
        <v/>
      </c>
      <c r="G322" s="9">
        <f>IF(A322="","",IFERROR(IF(Spese!$K$18="Annullato","Annullata",IF(Spese!$K$18="Sospeso","Sospesa",IF(Spese!$K$18="Da valutare","Da valutare",IF(E322="","Da completare",IF(D322&lt;=Spese!$J$18,"Saldata",IF(E322&lt;Parametri!$B$3,"Scaduta",IF(E322&lt;=Parametri!$B$3+Parametri!$B$4,"In scadenza","Programmata"))))))),"Da completare"))</f>
        <v/>
      </c>
      <c r="H322" s="27">
        <f>IF(A322="","",Spese!$D$18)</f>
        <v/>
      </c>
    </row>
    <row r="323">
      <c r="A323" s="5">
        <f>IFERROR(IF(OR(Spese!$A$18="",7&gt;Spese!$G$18),"",Spese!$A$18),"")</f>
        <v/>
      </c>
      <c r="B323" s="23">
        <f>IF(A323="","",Spese!$B$18)</f>
        <v/>
      </c>
      <c r="C323" s="23">
        <f>IF(A323="","",Spese!$C$18)</f>
        <v/>
      </c>
      <c r="D323" s="6">
        <f>IF(A323="","",7)</f>
        <v/>
      </c>
      <c r="E323" s="21">
        <f>IF(A323="","",IFERROR(EDATE(Spese!$I$18,(D323-1)*Spese!$H$18),""))</f>
        <v/>
      </c>
      <c r="F323" s="38">
        <f>IF(A323="","",IFERROR(IF(D323=Spese!$G$18,Spese!$L$18-Spese!$M$18*(Spese!$G$18-1),Spese!$M$18),""))</f>
        <v/>
      </c>
      <c r="G323" s="5">
        <f>IF(A323="","",IFERROR(IF(Spese!$K$18="Annullato","Annullata",IF(Spese!$K$18="Sospeso","Sospesa",IF(Spese!$K$18="Da valutare","Da valutare",IF(E323="","Da completare",IF(D323&lt;=Spese!$J$18,"Saldata",IF(E323&lt;Parametri!$B$3,"Scaduta",IF(E323&lt;=Parametri!$B$3+Parametri!$B$4,"In scadenza","Programmata"))))))),"Da completare"))</f>
        <v/>
      </c>
      <c r="H323" s="23">
        <f>IF(A323="","",Spese!$D$18)</f>
        <v/>
      </c>
    </row>
    <row r="324">
      <c r="A324" s="9">
        <f>IFERROR(IF(OR(Spese!$A$18="",8&gt;Spese!$G$18),"",Spese!$A$18),"")</f>
        <v/>
      </c>
      <c r="B324" s="27">
        <f>IF(A324="","",Spese!$B$18)</f>
        <v/>
      </c>
      <c r="C324" s="27">
        <f>IF(A324="","",Spese!$C$18)</f>
        <v/>
      </c>
      <c r="D324" s="10">
        <f>IF(A324="","",8)</f>
        <v/>
      </c>
      <c r="E324" s="25">
        <f>IF(A324="","",IFERROR(EDATE(Spese!$I$18,(D324-1)*Spese!$H$18),""))</f>
        <v/>
      </c>
      <c r="F324" s="40">
        <f>IF(A324="","",IFERROR(IF(D324=Spese!$G$18,Spese!$L$18-Spese!$M$18*(Spese!$G$18-1),Spese!$M$18),""))</f>
        <v/>
      </c>
      <c r="G324" s="9">
        <f>IF(A324="","",IFERROR(IF(Spese!$K$18="Annullato","Annullata",IF(Spese!$K$18="Sospeso","Sospesa",IF(Spese!$K$18="Da valutare","Da valutare",IF(E324="","Da completare",IF(D324&lt;=Spese!$J$18,"Saldata",IF(E324&lt;Parametri!$B$3,"Scaduta",IF(E324&lt;=Parametri!$B$3+Parametri!$B$4,"In scadenza","Programmata"))))))),"Da completare"))</f>
        <v/>
      </c>
      <c r="H324" s="27">
        <f>IF(A324="","",Spese!$D$18)</f>
        <v/>
      </c>
    </row>
    <row r="325">
      <c r="A325" s="5">
        <f>IFERROR(IF(OR(Spese!$A$18="",9&gt;Spese!$G$18),"",Spese!$A$18),"")</f>
        <v/>
      </c>
      <c r="B325" s="23">
        <f>IF(A325="","",Spese!$B$18)</f>
        <v/>
      </c>
      <c r="C325" s="23">
        <f>IF(A325="","",Spese!$C$18)</f>
        <v/>
      </c>
      <c r="D325" s="6">
        <f>IF(A325="","",9)</f>
        <v/>
      </c>
      <c r="E325" s="21">
        <f>IF(A325="","",IFERROR(EDATE(Spese!$I$18,(D325-1)*Spese!$H$18),""))</f>
        <v/>
      </c>
      <c r="F325" s="38">
        <f>IF(A325="","",IFERROR(IF(D325=Spese!$G$18,Spese!$L$18-Spese!$M$18*(Spese!$G$18-1),Spese!$M$18),""))</f>
        <v/>
      </c>
      <c r="G325" s="5">
        <f>IF(A325="","",IFERROR(IF(Spese!$K$18="Annullato","Annullata",IF(Spese!$K$18="Sospeso","Sospesa",IF(Spese!$K$18="Da valutare","Da valutare",IF(E325="","Da completare",IF(D325&lt;=Spese!$J$18,"Saldata",IF(E325&lt;Parametri!$B$3,"Scaduta",IF(E325&lt;=Parametri!$B$3+Parametri!$B$4,"In scadenza","Programmata"))))))),"Da completare"))</f>
        <v/>
      </c>
      <c r="H325" s="23">
        <f>IF(A325="","",Spese!$D$18)</f>
        <v/>
      </c>
    </row>
    <row r="326">
      <c r="A326" s="9">
        <f>IFERROR(IF(OR(Spese!$A$18="",10&gt;Spese!$G$18),"",Spese!$A$18),"")</f>
        <v/>
      </c>
      <c r="B326" s="27">
        <f>IF(A326="","",Spese!$B$18)</f>
        <v/>
      </c>
      <c r="C326" s="27">
        <f>IF(A326="","",Spese!$C$18)</f>
        <v/>
      </c>
      <c r="D326" s="10">
        <f>IF(A326="","",10)</f>
        <v/>
      </c>
      <c r="E326" s="25">
        <f>IF(A326="","",IFERROR(EDATE(Spese!$I$18,(D326-1)*Spese!$H$18),""))</f>
        <v/>
      </c>
      <c r="F326" s="40">
        <f>IF(A326="","",IFERROR(IF(D326=Spese!$G$18,Spese!$L$18-Spese!$M$18*(Spese!$G$18-1),Spese!$M$18),""))</f>
        <v/>
      </c>
      <c r="G326" s="9">
        <f>IF(A326="","",IFERROR(IF(Spese!$K$18="Annullato","Annullata",IF(Spese!$K$18="Sospeso","Sospesa",IF(Spese!$K$18="Da valutare","Da valutare",IF(E326="","Da completare",IF(D326&lt;=Spese!$J$18,"Saldata",IF(E326&lt;Parametri!$B$3,"Scaduta",IF(E326&lt;=Parametri!$B$3+Parametri!$B$4,"In scadenza","Programmata"))))))),"Da completare"))</f>
        <v/>
      </c>
      <c r="H326" s="27">
        <f>IF(A326="","",Spese!$D$18)</f>
        <v/>
      </c>
    </row>
    <row r="327">
      <c r="A327" s="5">
        <f>IFERROR(IF(OR(Spese!$A$18="",11&gt;Spese!$G$18),"",Spese!$A$18),"")</f>
        <v/>
      </c>
      <c r="B327" s="23">
        <f>IF(A327="","",Spese!$B$18)</f>
        <v/>
      </c>
      <c r="C327" s="23">
        <f>IF(A327="","",Spese!$C$18)</f>
        <v/>
      </c>
      <c r="D327" s="6">
        <f>IF(A327="","",11)</f>
        <v/>
      </c>
      <c r="E327" s="21">
        <f>IF(A327="","",IFERROR(EDATE(Spese!$I$18,(D327-1)*Spese!$H$18),""))</f>
        <v/>
      </c>
      <c r="F327" s="38">
        <f>IF(A327="","",IFERROR(IF(D327=Spese!$G$18,Spese!$L$18-Spese!$M$18*(Spese!$G$18-1),Spese!$M$18),""))</f>
        <v/>
      </c>
      <c r="G327" s="5">
        <f>IF(A327="","",IFERROR(IF(Spese!$K$18="Annullato","Annullata",IF(Spese!$K$18="Sospeso","Sospesa",IF(Spese!$K$18="Da valutare","Da valutare",IF(E327="","Da completare",IF(D327&lt;=Spese!$J$18,"Saldata",IF(E327&lt;Parametri!$B$3,"Scaduta",IF(E327&lt;=Parametri!$B$3+Parametri!$B$4,"In scadenza","Programmata"))))))),"Da completare"))</f>
        <v/>
      </c>
      <c r="H327" s="23">
        <f>IF(A327="","",Spese!$D$18)</f>
        <v/>
      </c>
    </row>
    <row r="328">
      <c r="A328" s="9">
        <f>IFERROR(IF(OR(Spese!$A$18="",12&gt;Spese!$G$18),"",Spese!$A$18),"")</f>
        <v/>
      </c>
      <c r="B328" s="27">
        <f>IF(A328="","",Spese!$B$18)</f>
        <v/>
      </c>
      <c r="C328" s="27">
        <f>IF(A328="","",Spese!$C$18)</f>
        <v/>
      </c>
      <c r="D328" s="10">
        <f>IF(A328="","",12)</f>
        <v/>
      </c>
      <c r="E328" s="25">
        <f>IF(A328="","",IFERROR(EDATE(Spese!$I$18,(D328-1)*Spese!$H$18),""))</f>
        <v/>
      </c>
      <c r="F328" s="40">
        <f>IF(A328="","",IFERROR(IF(D328=Spese!$G$18,Spese!$L$18-Spese!$M$18*(Spese!$G$18-1),Spese!$M$18),""))</f>
        <v/>
      </c>
      <c r="G328" s="9">
        <f>IF(A328="","",IFERROR(IF(Spese!$K$18="Annullato","Annullata",IF(Spese!$K$18="Sospeso","Sospesa",IF(Spese!$K$18="Da valutare","Da valutare",IF(E328="","Da completare",IF(D328&lt;=Spese!$J$18,"Saldata",IF(E328&lt;Parametri!$B$3,"Scaduta",IF(E328&lt;=Parametri!$B$3+Parametri!$B$4,"In scadenza","Programmata"))))))),"Da completare"))</f>
        <v/>
      </c>
      <c r="H328" s="27">
        <f>IF(A328="","",Spese!$D$18)</f>
        <v/>
      </c>
    </row>
    <row r="329">
      <c r="A329" s="5">
        <f>IFERROR(IF(OR(Spese!$A$18="",13&gt;Spese!$G$18),"",Spese!$A$18),"")</f>
        <v/>
      </c>
      <c r="B329" s="23">
        <f>IF(A329="","",Spese!$B$18)</f>
        <v/>
      </c>
      <c r="C329" s="23">
        <f>IF(A329="","",Spese!$C$18)</f>
        <v/>
      </c>
      <c r="D329" s="6">
        <f>IF(A329="","",13)</f>
        <v/>
      </c>
      <c r="E329" s="21">
        <f>IF(A329="","",IFERROR(EDATE(Spese!$I$18,(D329-1)*Spese!$H$18),""))</f>
        <v/>
      </c>
      <c r="F329" s="38">
        <f>IF(A329="","",IFERROR(IF(D329=Spese!$G$18,Spese!$L$18-Spese!$M$18*(Spese!$G$18-1),Spese!$M$18),""))</f>
        <v/>
      </c>
      <c r="G329" s="5">
        <f>IF(A329="","",IFERROR(IF(Spese!$K$18="Annullato","Annullata",IF(Spese!$K$18="Sospeso","Sospesa",IF(Spese!$K$18="Da valutare","Da valutare",IF(E329="","Da completare",IF(D329&lt;=Spese!$J$18,"Saldata",IF(E329&lt;Parametri!$B$3,"Scaduta",IF(E329&lt;=Parametri!$B$3+Parametri!$B$4,"In scadenza","Programmata"))))))),"Da completare"))</f>
        <v/>
      </c>
      <c r="H329" s="23">
        <f>IF(A329="","",Spese!$D$18)</f>
        <v/>
      </c>
    </row>
    <row r="330">
      <c r="A330" s="9">
        <f>IFERROR(IF(OR(Spese!$A$18="",14&gt;Spese!$G$18),"",Spese!$A$18),"")</f>
        <v/>
      </c>
      <c r="B330" s="27">
        <f>IF(A330="","",Spese!$B$18)</f>
        <v/>
      </c>
      <c r="C330" s="27">
        <f>IF(A330="","",Spese!$C$18)</f>
        <v/>
      </c>
      <c r="D330" s="10">
        <f>IF(A330="","",14)</f>
        <v/>
      </c>
      <c r="E330" s="25">
        <f>IF(A330="","",IFERROR(EDATE(Spese!$I$18,(D330-1)*Spese!$H$18),""))</f>
        <v/>
      </c>
      <c r="F330" s="40">
        <f>IF(A330="","",IFERROR(IF(D330=Spese!$G$18,Spese!$L$18-Spese!$M$18*(Spese!$G$18-1),Spese!$M$18),""))</f>
        <v/>
      </c>
      <c r="G330" s="9">
        <f>IF(A330="","",IFERROR(IF(Spese!$K$18="Annullato","Annullata",IF(Spese!$K$18="Sospeso","Sospesa",IF(Spese!$K$18="Da valutare","Da valutare",IF(E330="","Da completare",IF(D330&lt;=Spese!$J$18,"Saldata",IF(E330&lt;Parametri!$B$3,"Scaduta",IF(E330&lt;=Parametri!$B$3+Parametri!$B$4,"In scadenza","Programmata"))))))),"Da completare"))</f>
        <v/>
      </c>
      <c r="H330" s="27">
        <f>IF(A330="","",Spese!$D$18)</f>
        <v/>
      </c>
    </row>
    <row r="331">
      <c r="A331" s="5">
        <f>IFERROR(IF(OR(Spese!$A$18="",15&gt;Spese!$G$18),"",Spese!$A$18),"")</f>
        <v/>
      </c>
      <c r="B331" s="23">
        <f>IF(A331="","",Spese!$B$18)</f>
        <v/>
      </c>
      <c r="C331" s="23">
        <f>IF(A331="","",Spese!$C$18)</f>
        <v/>
      </c>
      <c r="D331" s="6">
        <f>IF(A331="","",15)</f>
        <v/>
      </c>
      <c r="E331" s="21">
        <f>IF(A331="","",IFERROR(EDATE(Spese!$I$18,(D331-1)*Spese!$H$18),""))</f>
        <v/>
      </c>
      <c r="F331" s="38">
        <f>IF(A331="","",IFERROR(IF(D331=Spese!$G$18,Spese!$L$18-Spese!$M$18*(Spese!$G$18-1),Spese!$M$18),""))</f>
        <v/>
      </c>
      <c r="G331" s="5">
        <f>IF(A331="","",IFERROR(IF(Spese!$K$18="Annullato","Annullata",IF(Spese!$K$18="Sospeso","Sospesa",IF(Spese!$K$18="Da valutare","Da valutare",IF(E331="","Da completare",IF(D331&lt;=Spese!$J$18,"Saldata",IF(E331&lt;Parametri!$B$3,"Scaduta",IF(E331&lt;=Parametri!$B$3+Parametri!$B$4,"In scadenza","Programmata"))))))),"Da completare"))</f>
        <v/>
      </c>
      <c r="H331" s="23">
        <f>IF(A331="","",Spese!$D$18)</f>
        <v/>
      </c>
    </row>
    <row r="332">
      <c r="A332" s="9">
        <f>IFERROR(IF(OR(Spese!$A$18="",16&gt;Spese!$G$18),"",Spese!$A$18),"")</f>
        <v/>
      </c>
      <c r="B332" s="27">
        <f>IF(A332="","",Spese!$B$18)</f>
        <v/>
      </c>
      <c r="C332" s="27">
        <f>IF(A332="","",Spese!$C$18)</f>
        <v/>
      </c>
      <c r="D332" s="10">
        <f>IF(A332="","",16)</f>
        <v/>
      </c>
      <c r="E332" s="25">
        <f>IF(A332="","",IFERROR(EDATE(Spese!$I$18,(D332-1)*Spese!$H$18),""))</f>
        <v/>
      </c>
      <c r="F332" s="40">
        <f>IF(A332="","",IFERROR(IF(D332=Spese!$G$18,Spese!$L$18-Spese!$M$18*(Spese!$G$18-1),Spese!$M$18),""))</f>
        <v/>
      </c>
      <c r="G332" s="9">
        <f>IF(A332="","",IFERROR(IF(Spese!$K$18="Annullato","Annullata",IF(Spese!$K$18="Sospeso","Sospesa",IF(Spese!$K$18="Da valutare","Da valutare",IF(E332="","Da completare",IF(D332&lt;=Spese!$J$18,"Saldata",IF(E332&lt;Parametri!$B$3,"Scaduta",IF(E332&lt;=Parametri!$B$3+Parametri!$B$4,"In scadenza","Programmata"))))))),"Da completare"))</f>
        <v/>
      </c>
      <c r="H332" s="27">
        <f>IF(A332="","",Spese!$D$18)</f>
        <v/>
      </c>
    </row>
    <row r="333">
      <c r="A333" s="5">
        <f>IFERROR(IF(OR(Spese!$A$18="",17&gt;Spese!$G$18),"",Spese!$A$18),"")</f>
        <v/>
      </c>
      <c r="B333" s="23">
        <f>IF(A333="","",Spese!$B$18)</f>
        <v/>
      </c>
      <c r="C333" s="23">
        <f>IF(A333="","",Spese!$C$18)</f>
        <v/>
      </c>
      <c r="D333" s="6">
        <f>IF(A333="","",17)</f>
        <v/>
      </c>
      <c r="E333" s="21">
        <f>IF(A333="","",IFERROR(EDATE(Spese!$I$18,(D333-1)*Spese!$H$18),""))</f>
        <v/>
      </c>
      <c r="F333" s="38">
        <f>IF(A333="","",IFERROR(IF(D333=Spese!$G$18,Spese!$L$18-Spese!$M$18*(Spese!$G$18-1),Spese!$M$18),""))</f>
        <v/>
      </c>
      <c r="G333" s="5">
        <f>IF(A333="","",IFERROR(IF(Spese!$K$18="Annullato","Annullata",IF(Spese!$K$18="Sospeso","Sospesa",IF(Spese!$K$18="Da valutare","Da valutare",IF(E333="","Da completare",IF(D333&lt;=Spese!$J$18,"Saldata",IF(E333&lt;Parametri!$B$3,"Scaduta",IF(E333&lt;=Parametri!$B$3+Parametri!$B$4,"In scadenza","Programmata"))))))),"Da completare"))</f>
        <v/>
      </c>
      <c r="H333" s="23">
        <f>IF(A333="","",Spese!$D$18)</f>
        <v/>
      </c>
    </row>
    <row r="334">
      <c r="A334" s="9">
        <f>IFERROR(IF(OR(Spese!$A$18="",18&gt;Spese!$G$18),"",Spese!$A$18),"")</f>
        <v/>
      </c>
      <c r="B334" s="27">
        <f>IF(A334="","",Spese!$B$18)</f>
        <v/>
      </c>
      <c r="C334" s="27">
        <f>IF(A334="","",Spese!$C$18)</f>
        <v/>
      </c>
      <c r="D334" s="10">
        <f>IF(A334="","",18)</f>
        <v/>
      </c>
      <c r="E334" s="25">
        <f>IF(A334="","",IFERROR(EDATE(Spese!$I$18,(D334-1)*Spese!$H$18),""))</f>
        <v/>
      </c>
      <c r="F334" s="40">
        <f>IF(A334="","",IFERROR(IF(D334=Spese!$G$18,Spese!$L$18-Spese!$M$18*(Spese!$G$18-1),Spese!$M$18),""))</f>
        <v/>
      </c>
      <c r="G334" s="9">
        <f>IF(A334="","",IFERROR(IF(Spese!$K$18="Annullato","Annullata",IF(Spese!$K$18="Sospeso","Sospesa",IF(Spese!$K$18="Da valutare","Da valutare",IF(E334="","Da completare",IF(D334&lt;=Spese!$J$18,"Saldata",IF(E334&lt;Parametri!$B$3,"Scaduta",IF(E334&lt;=Parametri!$B$3+Parametri!$B$4,"In scadenza","Programmata"))))))),"Da completare"))</f>
        <v/>
      </c>
      <c r="H334" s="27">
        <f>IF(A334="","",Spese!$D$18)</f>
        <v/>
      </c>
    </row>
    <row r="335">
      <c r="A335" s="5">
        <f>IFERROR(IF(OR(Spese!$A$18="",19&gt;Spese!$G$18),"",Spese!$A$18),"")</f>
        <v/>
      </c>
      <c r="B335" s="23">
        <f>IF(A335="","",Spese!$B$18)</f>
        <v/>
      </c>
      <c r="C335" s="23">
        <f>IF(A335="","",Spese!$C$18)</f>
        <v/>
      </c>
      <c r="D335" s="6">
        <f>IF(A335="","",19)</f>
        <v/>
      </c>
      <c r="E335" s="21">
        <f>IF(A335="","",IFERROR(EDATE(Spese!$I$18,(D335-1)*Spese!$H$18),""))</f>
        <v/>
      </c>
      <c r="F335" s="38">
        <f>IF(A335="","",IFERROR(IF(D335=Spese!$G$18,Spese!$L$18-Spese!$M$18*(Spese!$G$18-1),Spese!$M$18),""))</f>
        <v/>
      </c>
      <c r="G335" s="5">
        <f>IF(A335="","",IFERROR(IF(Spese!$K$18="Annullato","Annullata",IF(Spese!$K$18="Sospeso","Sospesa",IF(Spese!$K$18="Da valutare","Da valutare",IF(E335="","Da completare",IF(D335&lt;=Spese!$J$18,"Saldata",IF(E335&lt;Parametri!$B$3,"Scaduta",IF(E335&lt;=Parametri!$B$3+Parametri!$B$4,"In scadenza","Programmata"))))))),"Da completare"))</f>
        <v/>
      </c>
      <c r="H335" s="23">
        <f>IF(A335="","",Spese!$D$18)</f>
        <v/>
      </c>
    </row>
    <row r="336">
      <c r="A336" s="9">
        <f>IFERROR(IF(OR(Spese!$A$18="",20&gt;Spese!$G$18),"",Spese!$A$18),"")</f>
        <v/>
      </c>
      <c r="B336" s="27">
        <f>IF(A336="","",Spese!$B$18)</f>
        <v/>
      </c>
      <c r="C336" s="27">
        <f>IF(A336="","",Spese!$C$18)</f>
        <v/>
      </c>
      <c r="D336" s="10">
        <f>IF(A336="","",20)</f>
        <v/>
      </c>
      <c r="E336" s="25">
        <f>IF(A336="","",IFERROR(EDATE(Spese!$I$18,(D336-1)*Spese!$H$18),""))</f>
        <v/>
      </c>
      <c r="F336" s="40">
        <f>IF(A336="","",IFERROR(IF(D336=Spese!$G$18,Spese!$L$18-Spese!$M$18*(Spese!$G$18-1),Spese!$M$18),""))</f>
        <v/>
      </c>
      <c r="G336" s="9">
        <f>IF(A336="","",IFERROR(IF(Spese!$K$18="Annullato","Annullata",IF(Spese!$K$18="Sospeso","Sospesa",IF(Spese!$K$18="Da valutare","Da valutare",IF(E336="","Da completare",IF(D336&lt;=Spese!$J$18,"Saldata",IF(E336&lt;Parametri!$B$3,"Scaduta",IF(E336&lt;=Parametri!$B$3+Parametri!$B$4,"In scadenza","Programmata"))))))),"Da completare"))</f>
        <v/>
      </c>
      <c r="H336" s="27">
        <f>IF(A336="","",Spese!$D$18)</f>
        <v/>
      </c>
    </row>
    <row r="337">
      <c r="A337" s="5">
        <f>IFERROR(IF(OR(Spese!$A$18="",21&gt;Spese!$G$18),"",Spese!$A$18),"")</f>
        <v/>
      </c>
      <c r="B337" s="23">
        <f>IF(A337="","",Spese!$B$18)</f>
        <v/>
      </c>
      <c r="C337" s="23">
        <f>IF(A337="","",Spese!$C$18)</f>
        <v/>
      </c>
      <c r="D337" s="6">
        <f>IF(A337="","",21)</f>
        <v/>
      </c>
      <c r="E337" s="21">
        <f>IF(A337="","",IFERROR(EDATE(Spese!$I$18,(D337-1)*Spese!$H$18),""))</f>
        <v/>
      </c>
      <c r="F337" s="38">
        <f>IF(A337="","",IFERROR(IF(D337=Spese!$G$18,Spese!$L$18-Spese!$M$18*(Spese!$G$18-1),Spese!$M$18),""))</f>
        <v/>
      </c>
      <c r="G337" s="5">
        <f>IF(A337="","",IFERROR(IF(Spese!$K$18="Annullato","Annullata",IF(Spese!$K$18="Sospeso","Sospesa",IF(Spese!$K$18="Da valutare","Da valutare",IF(E337="","Da completare",IF(D337&lt;=Spese!$J$18,"Saldata",IF(E337&lt;Parametri!$B$3,"Scaduta",IF(E337&lt;=Parametri!$B$3+Parametri!$B$4,"In scadenza","Programmata"))))))),"Da completare"))</f>
        <v/>
      </c>
      <c r="H337" s="23">
        <f>IF(A337="","",Spese!$D$18)</f>
        <v/>
      </c>
    </row>
    <row r="338">
      <c r="A338" s="9">
        <f>IFERROR(IF(OR(Spese!$A$18="",22&gt;Spese!$G$18),"",Spese!$A$18),"")</f>
        <v/>
      </c>
      <c r="B338" s="27">
        <f>IF(A338="","",Spese!$B$18)</f>
        <v/>
      </c>
      <c r="C338" s="27">
        <f>IF(A338="","",Spese!$C$18)</f>
        <v/>
      </c>
      <c r="D338" s="10">
        <f>IF(A338="","",22)</f>
        <v/>
      </c>
      <c r="E338" s="25">
        <f>IF(A338="","",IFERROR(EDATE(Spese!$I$18,(D338-1)*Spese!$H$18),""))</f>
        <v/>
      </c>
      <c r="F338" s="40">
        <f>IF(A338="","",IFERROR(IF(D338=Spese!$G$18,Spese!$L$18-Spese!$M$18*(Spese!$G$18-1),Spese!$M$18),""))</f>
        <v/>
      </c>
      <c r="G338" s="9">
        <f>IF(A338="","",IFERROR(IF(Spese!$K$18="Annullato","Annullata",IF(Spese!$K$18="Sospeso","Sospesa",IF(Spese!$K$18="Da valutare","Da valutare",IF(E338="","Da completare",IF(D338&lt;=Spese!$J$18,"Saldata",IF(E338&lt;Parametri!$B$3,"Scaduta",IF(E338&lt;=Parametri!$B$3+Parametri!$B$4,"In scadenza","Programmata"))))))),"Da completare"))</f>
        <v/>
      </c>
      <c r="H338" s="27">
        <f>IF(A338="","",Spese!$D$18)</f>
        <v/>
      </c>
    </row>
    <row r="339">
      <c r="A339" s="5">
        <f>IFERROR(IF(OR(Spese!$A$18="",23&gt;Spese!$G$18),"",Spese!$A$18),"")</f>
        <v/>
      </c>
      <c r="B339" s="23">
        <f>IF(A339="","",Spese!$B$18)</f>
        <v/>
      </c>
      <c r="C339" s="23">
        <f>IF(A339="","",Spese!$C$18)</f>
        <v/>
      </c>
      <c r="D339" s="6">
        <f>IF(A339="","",23)</f>
        <v/>
      </c>
      <c r="E339" s="21">
        <f>IF(A339="","",IFERROR(EDATE(Spese!$I$18,(D339-1)*Spese!$H$18),""))</f>
        <v/>
      </c>
      <c r="F339" s="38">
        <f>IF(A339="","",IFERROR(IF(D339=Spese!$G$18,Spese!$L$18-Spese!$M$18*(Spese!$G$18-1),Spese!$M$18),""))</f>
        <v/>
      </c>
      <c r="G339" s="5">
        <f>IF(A339="","",IFERROR(IF(Spese!$K$18="Annullato","Annullata",IF(Spese!$K$18="Sospeso","Sospesa",IF(Spese!$K$18="Da valutare","Da valutare",IF(E339="","Da completare",IF(D339&lt;=Spese!$J$18,"Saldata",IF(E339&lt;Parametri!$B$3,"Scaduta",IF(E339&lt;=Parametri!$B$3+Parametri!$B$4,"In scadenza","Programmata"))))))),"Da completare"))</f>
        <v/>
      </c>
      <c r="H339" s="23">
        <f>IF(A339="","",Spese!$D$18)</f>
        <v/>
      </c>
    </row>
    <row r="340">
      <c r="A340" s="9">
        <f>IFERROR(IF(OR(Spese!$A$18="",24&gt;Spese!$G$18),"",Spese!$A$18),"")</f>
        <v/>
      </c>
      <c r="B340" s="27">
        <f>IF(A340="","",Spese!$B$18)</f>
        <v/>
      </c>
      <c r="C340" s="27">
        <f>IF(A340="","",Spese!$C$18)</f>
        <v/>
      </c>
      <c r="D340" s="10">
        <f>IF(A340="","",24)</f>
        <v/>
      </c>
      <c r="E340" s="25">
        <f>IF(A340="","",IFERROR(EDATE(Spese!$I$18,(D340-1)*Spese!$H$18),""))</f>
        <v/>
      </c>
      <c r="F340" s="40">
        <f>IF(A340="","",IFERROR(IF(D340=Spese!$G$18,Spese!$L$18-Spese!$M$18*(Spese!$G$18-1),Spese!$M$18),""))</f>
        <v/>
      </c>
      <c r="G340" s="9">
        <f>IF(A340="","",IFERROR(IF(Spese!$K$18="Annullato","Annullata",IF(Spese!$K$18="Sospeso","Sospesa",IF(Spese!$K$18="Da valutare","Da valutare",IF(E340="","Da completare",IF(D340&lt;=Spese!$J$18,"Saldata",IF(E340&lt;Parametri!$B$3,"Scaduta",IF(E340&lt;=Parametri!$B$3+Parametri!$B$4,"In scadenza","Programmata"))))))),"Da completare"))</f>
        <v/>
      </c>
      <c r="H340" s="27">
        <f>IF(A340="","",Spese!$D$18)</f>
        <v/>
      </c>
    </row>
    <row r="341">
      <c r="A341" s="5">
        <f>IFERROR(IF(OR(Spese!$A$19="",1&gt;Spese!$G$19),"",Spese!$A$19),"")</f>
        <v/>
      </c>
      <c r="B341" s="23">
        <f>IF(A341="","",Spese!$B$19)</f>
        <v/>
      </c>
      <c r="C341" s="23">
        <f>IF(A341="","",Spese!$C$19)</f>
        <v/>
      </c>
      <c r="D341" s="6">
        <f>IF(A341="","",1)</f>
        <v/>
      </c>
      <c r="E341" s="21">
        <f>IF(A341="","",IFERROR(EDATE(Spese!$I$19,(D341-1)*Spese!$H$19),""))</f>
        <v/>
      </c>
      <c r="F341" s="38">
        <f>IF(A341="","",IFERROR(IF(D341=Spese!$G$19,Spese!$L$19-Spese!$M$19*(Spese!$G$19-1),Spese!$M$19),""))</f>
        <v/>
      </c>
      <c r="G341" s="5">
        <f>IF(A341="","",IFERROR(IF(Spese!$K$19="Annullato","Annullata",IF(Spese!$K$19="Sospeso","Sospesa",IF(Spese!$K$19="Da valutare","Da valutare",IF(E341="","Da completare",IF(D341&lt;=Spese!$J$19,"Saldata",IF(E341&lt;Parametri!$B$3,"Scaduta",IF(E341&lt;=Parametri!$B$3+Parametri!$B$4,"In scadenza","Programmata"))))))),"Da completare"))</f>
        <v/>
      </c>
      <c r="H341" s="23">
        <f>IF(A341="","",Spese!$D$19)</f>
        <v/>
      </c>
    </row>
    <row r="342">
      <c r="A342" s="9">
        <f>IFERROR(IF(OR(Spese!$A$19="",2&gt;Spese!$G$19),"",Spese!$A$19),"")</f>
        <v/>
      </c>
      <c r="B342" s="27">
        <f>IF(A342="","",Spese!$B$19)</f>
        <v/>
      </c>
      <c r="C342" s="27">
        <f>IF(A342="","",Spese!$C$19)</f>
        <v/>
      </c>
      <c r="D342" s="10">
        <f>IF(A342="","",2)</f>
        <v/>
      </c>
      <c r="E342" s="25">
        <f>IF(A342="","",IFERROR(EDATE(Spese!$I$19,(D342-1)*Spese!$H$19),""))</f>
        <v/>
      </c>
      <c r="F342" s="40">
        <f>IF(A342="","",IFERROR(IF(D342=Spese!$G$19,Spese!$L$19-Spese!$M$19*(Spese!$G$19-1),Spese!$M$19),""))</f>
        <v/>
      </c>
      <c r="G342" s="9">
        <f>IF(A342="","",IFERROR(IF(Spese!$K$19="Annullato","Annullata",IF(Spese!$K$19="Sospeso","Sospesa",IF(Spese!$K$19="Da valutare","Da valutare",IF(E342="","Da completare",IF(D342&lt;=Spese!$J$19,"Saldata",IF(E342&lt;Parametri!$B$3,"Scaduta",IF(E342&lt;=Parametri!$B$3+Parametri!$B$4,"In scadenza","Programmata"))))))),"Da completare"))</f>
        <v/>
      </c>
      <c r="H342" s="27">
        <f>IF(A342="","",Spese!$D$19)</f>
        <v/>
      </c>
    </row>
    <row r="343">
      <c r="A343" s="5">
        <f>IFERROR(IF(OR(Spese!$A$19="",3&gt;Spese!$G$19),"",Spese!$A$19),"")</f>
        <v/>
      </c>
      <c r="B343" s="23">
        <f>IF(A343="","",Spese!$B$19)</f>
        <v/>
      </c>
      <c r="C343" s="23">
        <f>IF(A343="","",Spese!$C$19)</f>
        <v/>
      </c>
      <c r="D343" s="6">
        <f>IF(A343="","",3)</f>
        <v/>
      </c>
      <c r="E343" s="21">
        <f>IF(A343="","",IFERROR(EDATE(Spese!$I$19,(D343-1)*Spese!$H$19),""))</f>
        <v/>
      </c>
      <c r="F343" s="38">
        <f>IF(A343="","",IFERROR(IF(D343=Spese!$G$19,Spese!$L$19-Spese!$M$19*(Spese!$G$19-1),Spese!$M$19),""))</f>
        <v/>
      </c>
      <c r="G343" s="5">
        <f>IF(A343="","",IFERROR(IF(Spese!$K$19="Annullato","Annullata",IF(Spese!$K$19="Sospeso","Sospesa",IF(Spese!$K$19="Da valutare","Da valutare",IF(E343="","Da completare",IF(D343&lt;=Spese!$J$19,"Saldata",IF(E343&lt;Parametri!$B$3,"Scaduta",IF(E343&lt;=Parametri!$B$3+Parametri!$B$4,"In scadenza","Programmata"))))))),"Da completare"))</f>
        <v/>
      </c>
      <c r="H343" s="23">
        <f>IF(A343="","",Spese!$D$19)</f>
        <v/>
      </c>
    </row>
    <row r="344">
      <c r="A344" s="9">
        <f>IFERROR(IF(OR(Spese!$A$19="",4&gt;Spese!$G$19),"",Spese!$A$19),"")</f>
        <v/>
      </c>
      <c r="B344" s="27">
        <f>IF(A344="","",Spese!$B$19)</f>
        <v/>
      </c>
      <c r="C344" s="27">
        <f>IF(A344="","",Spese!$C$19)</f>
        <v/>
      </c>
      <c r="D344" s="10">
        <f>IF(A344="","",4)</f>
        <v/>
      </c>
      <c r="E344" s="25">
        <f>IF(A344="","",IFERROR(EDATE(Spese!$I$19,(D344-1)*Spese!$H$19),""))</f>
        <v/>
      </c>
      <c r="F344" s="40">
        <f>IF(A344="","",IFERROR(IF(D344=Spese!$G$19,Spese!$L$19-Spese!$M$19*(Spese!$G$19-1),Spese!$M$19),""))</f>
        <v/>
      </c>
      <c r="G344" s="9">
        <f>IF(A344="","",IFERROR(IF(Spese!$K$19="Annullato","Annullata",IF(Spese!$K$19="Sospeso","Sospesa",IF(Spese!$K$19="Da valutare","Da valutare",IF(E344="","Da completare",IF(D344&lt;=Spese!$J$19,"Saldata",IF(E344&lt;Parametri!$B$3,"Scaduta",IF(E344&lt;=Parametri!$B$3+Parametri!$B$4,"In scadenza","Programmata"))))))),"Da completare"))</f>
        <v/>
      </c>
      <c r="H344" s="27">
        <f>IF(A344="","",Spese!$D$19)</f>
        <v/>
      </c>
    </row>
    <row r="345">
      <c r="A345" s="5">
        <f>IFERROR(IF(OR(Spese!$A$19="",5&gt;Spese!$G$19),"",Spese!$A$19),"")</f>
        <v/>
      </c>
      <c r="B345" s="23">
        <f>IF(A345="","",Spese!$B$19)</f>
        <v/>
      </c>
      <c r="C345" s="23">
        <f>IF(A345="","",Spese!$C$19)</f>
        <v/>
      </c>
      <c r="D345" s="6">
        <f>IF(A345="","",5)</f>
        <v/>
      </c>
      <c r="E345" s="21">
        <f>IF(A345="","",IFERROR(EDATE(Spese!$I$19,(D345-1)*Spese!$H$19),""))</f>
        <v/>
      </c>
      <c r="F345" s="38">
        <f>IF(A345="","",IFERROR(IF(D345=Spese!$G$19,Spese!$L$19-Spese!$M$19*(Spese!$G$19-1),Spese!$M$19),""))</f>
        <v/>
      </c>
      <c r="G345" s="5">
        <f>IF(A345="","",IFERROR(IF(Spese!$K$19="Annullato","Annullata",IF(Spese!$K$19="Sospeso","Sospesa",IF(Spese!$K$19="Da valutare","Da valutare",IF(E345="","Da completare",IF(D345&lt;=Spese!$J$19,"Saldata",IF(E345&lt;Parametri!$B$3,"Scaduta",IF(E345&lt;=Parametri!$B$3+Parametri!$B$4,"In scadenza","Programmata"))))))),"Da completare"))</f>
        <v/>
      </c>
      <c r="H345" s="23">
        <f>IF(A345="","",Spese!$D$19)</f>
        <v/>
      </c>
    </row>
    <row r="346">
      <c r="A346" s="9">
        <f>IFERROR(IF(OR(Spese!$A$19="",6&gt;Spese!$G$19),"",Spese!$A$19),"")</f>
        <v/>
      </c>
      <c r="B346" s="27">
        <f>IF(A346="","",Spese!$B$19)</f>
        <v/>
      </c>
      <c r="C346" s="27">
        <f>IF(A346="","",Spese!$C$19)</f>
        <v/>
      </c>
      <c r="D346" s="10">
        <f>IF(A346="","",6)</f>
        <v/>
      </c>
      <c r="E346" s="25">
        <f>IF(A346="","",IFERROR(EDATE(Spese!$I$19,(D346-1)*Spese!$H$19),""))</f>
        <v/>
      </c>
      <c r="F346" s="40">
        <f>IF(A346="","",IFERROR(IF(D346=Spese!$G$19,Spese!$L$19-Spese!$M$19*(Spese!$G$19-1),Spese!$M$19),""))</f>
        <v/>
      </c>
      <c r="G346" s="9">
        <f>IF(A346="","",IFERROR(IF(Spese!$K$19="Annullato","Annullata",IF(Spese!$K$19="Sospeso","Sospesa",IF(Spese!$K$19="Da valutare","Da valutare",IF(E346="","Da completare",IF(D346&lt;=Spese!$J$19,"Saldata",IF(E346&lt;Parametri!$B$3,"Scaduta",IF(E346&lt;=Parametri!$B$3+Parametri!$B$4,"In scadenza","Programmata"))))))),"Da completare"))</f>
        <v/>
      </c>
      <c r="H346" s="27">
        <f>IF(A346="","",Spese!$D$19)</f>
        <v/>
      </c>
    </row>
    <row r="347">
      <c r="A347" s="5">
        <f>IFERROR(IF(OR(Spese!$A$19="",7&gt;Spese!$G$19),"",Spese!$A$19),"")</f>
        <v/>
      </c>
      <c r="B347" s="23">
        <f>IF(A347="","",Spese!$B$19)</f>
        <v/>
      </c>
      <c r="C347" s="23">
        <f>IF(A347="","",Spese!$C$19)</f>
        <v/>
      </c>
      <c r="D347" s="6">
        <f>IF(A347="","",7)</f>
        <v/>
      </c>
      <c r="E347" s="21">
        <f>IF(A347="","",IFERROR(EDATE(Spese!$I$19,(D347-1)*Spese!$H$19),""))</f>
        <v/>
      </c>
      <c r="F347" s="38">
        <f>IF(A347="","",IFERROR(IF(D347=Spese!$G$19,Spese!$L$19-Spese!$M$19*(Spese!$G$19-1),Spese!$M$19),""))</f>
        <v/>
      </c>
      <c r="G347" s="5">
        <f>IF(A347="","",IFERROR(IF(Spese!$K$19="Annullato","Annullata",IF(Spese!$K$19="Sospeso","Sospesa",IF(Spese!$K$19="Da valutare","Da valutare",IF(E347="","Da completare",IF(D347&lt;=Spese!$J$19,"Saldata",IF(E347&lt;Parametri!$B$3,"Scaduta",IF(E347&lt;=Parametri!$B$3+Parametri!$B$4,"In scadenza","Programmata"))))))),"Da completare"))</f>
        <v/>
      </c>
      <c r="H347" s="23">
        <f>IF(A347="","",Spese!$D$19)</f>
        <v/>
      </c>
    </row>
    <row r="348">
      <c r="A348" s="9">
        <f>IFERROR(IF(OR(Spese!$A$19="",8&gt;Spese!$G$19),"",Spese!$A$19),"")</f>
        <v/>
      </c>
      <c r="B348" s="27">
        <f>IF(A348="","",Spese!$B$19)</f>
        <v/>
      </c>
      <c r="C348" s="27">
        <f>IF(A348="","",Spese!$C$19)</f>
        <v/>
      </c>
      <c r="D348" s="10">
        <f>IF(A348="","",8)</f>
        <v/>
      </c>
      <c r="E348" s="25">
        <f>IF(A348="","",IFERROR(EDATE(Spese!$I$19,(D348-1)*Spese!$H$19),""))</f>
        <v/>
      </c>
      <c r="F348" s="40">
        <f>IF(A348="","",IFERROR(IF(D348=Spese!$G$19,Spese!$L$19-Spese!$M$19*(Spese!$G$19-1),Spese!$M$19),""))</f>
        <v/>
      </c>
      <c r="G348" s="9">
        <f>IF(A348="","",IFERROR(IF(Spese!$K$19="Annullato","Annullata",IF(Spese!$K$19="Sospeso","Sospesa",IF(Spese!$K$19="Da valutare","Da valutare",IF(E348="","Da completare",IF(D348&lt;=Spese!$J$19,"Saldata",IF(E348&lt;Parametri!$B$3,"Scaduta",IF(E348&lt;=Parametri!$B$3+Parametri!$B$4,"In scadenza","Programmata"))))))),"Da completare"))</f>
        <v/>
      </c>
      <c r="H348" s="27">
        <f>IF(A348="","",Spese!$D$19)</f>
        <v/>
      </c>
    </row>
    <row r="349">
      <c r="A349" s="5">
        <f>IFERROR(IF(OR(Spese!$A$19="",9&gt;Spese!$G$19),"",Spese!$A$19),"")</f>
        <v/>
      </c>
      <c r="B349" s="23">
        <f>IF(A349="","",Spese!$B$19)</f>
        <v/>
      </c>
      <c r="C349" s="23">
        <f>IF(A349="","",Spese!$C$19)</f>
        <v/>
      </c>
      <c r="D349" s="6">
        <f>IF(A349="","",9)</f>
        <v/>
      </c>
      <c r="E349" s="21">
        <f>IF(A349="","",IFERROR(EDATE(Spese!$I$19,(D349-1)*Spese!$H$19),""))</f>
        <v/>
      </c>
      <c r="F349" s="38">
        <f>IF(A349="","",IFERROR(IF(D349=Spese!$G$19,Spese!$L$19-Spese!$M$19*(Spese!$G$19-1),Spese!$M$19),""))</f>
        <v/>
      </c>
      <c r="G349" s="5">
        <f>IF(A349="","",IFERROR(IF(Spese!$K$19="Annullato","Annullata",IF(Spese!$K$19="Sospeso","Sospesa",IF(Spese!$K$19="Da valutare","Da valutare",IF(E349="","Da completare",IF(D349&lt;=Spese!$J$19,"Saldata",IF(E349&lt;Parametri!$B$3,"Scaduta",IF(E349&lt;=Parametri!$B$3+Parametri!$B$4,"In scadenza","Programmata"))))))),"Da completare"))</f>
        <v/>
      </c>
      <c r="H349" s="23">
        <f>IF(A349="","",Spese!$D$19)</f>
        <v/>
      </c>
    </row>
    <row r="350">
      <c r="A350" s="9">
        <f>IFERROR(IF(OR(Spese!$A$19="",10&gt;Spese!$G$19),"",Spese!$A$19),"")</f>
        <v/>
      </c>
      <c r="B350" s="27">
        <f>IF(A350="","",Spese!$B$19)</f>
        <v/>
      </c>
      <c r="C350" s="27">
        <f>IF(A350="","",Spese!$C$19)</f>
        <v/>
      </c>
      <c r="D350" s="10">
        <f>IF(A350="","",10)</f>
        <v/>
      </c>
      <c r="E350" s="25">
        <f>IF(A350="","",IFERROR(EDATE(Spese!$I$19,(D350-1)*Spese!$H$19),""))</f>
        <v/>
      </c>
      <c r="F350" s="40">
        <f>IF(A350="","",IFERROR(IF(D350=Spese!$G$19,Spese!$L$19-Spese!$M$19*(Spese!$G$19-1),Spese!$M$19),""))</f>
        <v/>
      </c>
      <c r="G350" s="9">
        <f>IF(A350="","",IFERROR(IF(Spese!$K$19="Annullato","Annullata",IF(Spese!$K$19="Sospeso","Sospesa",IF(Spese!$K$19="Da valutare","Da valutare",IF(E350="","Da completare",IF(D350&lt;=Spese!$J$19,"Saldata",IF(E350&lt;Parametri!$B$3,"Scaduta",IF(E350&lt;=Parametri!$B$3+Parametri!$B$4,"In scadenza","Programmata"))))))),"Da completare"))</f>
        <v/>
      </c>
      <c r="H350" s="27">
        <f>IF(A350="","",Spese!$D$19)</f>
        <v/>
      </c>
    </row>
    <row r="351">
      <c r="A351" s="5">
        <f>IFERROR(IF(OR(Spese!$A$19="",11&gt;Spese!$G$19),"",Spese!$A$19),"")</f>
        <v/>
      </c>
      <c r="B351" s="23">
        <f>IF(A351="","",Spese!$B$19)</f>
        <v/>
      </c>
      <c r="C351" s="23">
        <f>IF(A351="","",Spese!$C$19)</f>
        <v/>
      </c>
      <c r="D351" s="6">
        <f>IF(A351="","",11)</f>
        <v/>
      </c>
      <c r="E351" s="21">
        <f>IF(A351="","",IFERROR(EDATE(Spese!$I$19,(D351-1)*Spese!$H$19),""))</f>
        <v/>
      </c>
      <c r="F351" s="38">
        <f>IF(A351="","",IFERROR(IF(D351=Spese!$G$19,Spese!$L$19-Spese!$M$19*(Spese!$G$19-1),Spese!$M$19),""))</f>
        <v/>
      </c>
      <c r="G351" s="5">
        <f>IF(A351="","",IFERROR(IF(Spese!$K$19="Annullato","Annullata",IF(Spese!$K$19="Sospeso","Sospesa",IF(Spese!$K$19="Da valutare","Da valutare",IF(E351="","Da completare",IF(D351&lt;=Spese!$J$19,"Saldata",IF(E351&lt;Parametri!$B$3,"Scaduta",IF(E351&lt;=Parametri!$B$3+Parametri!$B$4,"In scadenza","Programmata"))))))),"Da completare"))</f>
        <v/>
      </c>
      <c r="H351" s="23">
        <f>IF(A351="","",Spese!$D$19)</f>
        <v/>
      </c>
    </row>
    <row r="352">
      <c r="A352" s="9">
        <f>IFERROR(IF(OR(Spese!$A$19="",12&gt;Spese!$G$19),"",Spese!$A$19),"")</f>
        <v/>
      </c>
      <c r="B352" s="27">
        <f>IF(A352="","",Spese!$B$19)</f>
        <v/>
      </c>
      <c r="C352" s="27">
        <f>IF(A352="","",Spese!$C$19)</f>
        <v/>
      </c>
      <c r="D352" s="10">
        <f>IF(A352="","",12)</f>
        <v/>
      </c>
      <c r="E352" s="25">
        <f>IF(A352="","",IFERROR(EDATE(Spese!$I$19,(D352-1)*Spese!$H$19),""))</f>
        <v/>
      </c>
      <c r="F352" s="40">
        <f>IF(A352="","",IFERROR(IF(D352=Spese!$G$19,Spese!$L$19-Spese!$M$19*(Spese!$G$19-1),Spese!$M$19),""))</f>
        <v/>
      </c>
      <c r="G352" s="9">
        <f>IF(A352="","",IFERROR(IF(Spese!$K$19="Annullato","Annullata",IF(Spese!$K$19="Sospeso","Sospesa",IF(Spese!$K$19="Da valutare","Da valutare",IF(E352="","Da completare",IF(D352&lt;=Spese!$J$19,"Saldata",IF(E352&lt;Parametri!$B$3,"Scaduta",IF(E352&lt;=Parametri!$B$3+Parametri!$B$4,"In scadenza","Programmata"))))))),"Da completare"))</f>
        <v/>
      </c>
      <c r="H352" s="27">
        <f>IF(A352="","",Spese!$D$19)</f>
        <v/>
      </c>
    </row>
    <row r="353">
      <c r="A353" s="5">
        <f>IFERROR(IF(OR(Spese!$A$19="",13&gt;Spese!$G$19),"",Spese!$A$19),"")</f>
        <v/>
      </c>
      <c r="B353" s="23">
        <f>IF(A353="","",Spese!$B$19)</f>
        <v/>
      </c>
      <c r="C353" s="23">
        <f>IF(A353="","",Spese!$C$19)</f>
        <v/>
      </c>
      <c r="D353" s="6">
        <f>IF(A353="","",13)</f>
        <v/>
      </c>
      <c r="E353" s="21">
        <f>IF(A353="","",IFERROR(EDATE(Spese!$I$19,(D353-1)*Spese!$H$19),""))</f>
        <v/>
      </c>
      <c r="F353" s="38">
        <f>IF(A353="","",IFERROR(IF(D353=Spese!$G$19,Spese!$L$19-Spese!$M$19*(Spese!$G$19-1),Spese!$M$19),""))</f>
        <v/>
      </c>
      <c r="G353" s="5">
        <f>IF(A353="","",IFERROR(IF(Spese!$K$19="Annullato","Annullata",IF(Spese!$K$19="Sospeso","Sospesa",IF(Spese!$K$19="Da valutare","Da valutare",IF(E353="","Da completare",IF(D353&lt;=Spese!$J$19,"Saldata",IF(E353&lt;Parametri!$B$3,"Scaduta",IF(E353&lt;=Parametri!$B$3+Parametri!$B$4,"In scadenza","Programmata"))))))),"Da completare"))</f>
        <v/>
      </c>
      <c r="H353" s="23">
        <f>IF(A353="","",Spese!$D$19)</f>
        <v/>
      </c>
    </row>
    <row r="354">
      <c r="A354" s="9">
        <f>IFERROR(IF(OR(Spese!$A$19="",14&gt;Spese!$G$19),"",Spese!$A$19),"")</f>
        <v/>
      </c>
      <c r="B354" s="27">
        <f>IF(A354="","",Spese!$B$19)</f>
        <v/>
      </c>
      <c r="C354" s="27">
        <f>IF(A354="","",Spese!$C$19)</f>
        <v/>
      </c>
      <c r="D354" s="10">
        <f>IF(A354="","",14)</f>
        <v/>
      </c>
      <c r="E354" s="25">
        <f>IF(A354="","",IFERROR(EDATE(Spese!$I$19,(D354-1)*Spese!$H$19),""))</f>
        <v/>
      </c>
      <c r="F354" s="40">
        <f>IF(A354="","",IFERROR(IF(D354=Spese!$G$19,Spese!$L$19-Spese!$M$19*(Spese!$G$19-1),Spese!$M$19),""))</f>
        <v/>
      </c>
      <c r="G354" s="9">
        <f>IF(A354="","",IFERROR(IF(Spese!$K$19="Annullato","Annullata",IF(Spese!$K$19="Sospeso","Sospesa",IF(Spese!$K$19="Da valutare","Da valutare",IF(E354="","Da completare",IF(D354&lt;=Spese!$J$19,"Saldata",IF(E354&lt;Parametri!$B$3,"Scaduta",IF(E354&lt;=Parametri!$B$3+Parametri!$B$4,"In scadenza","Programmata"))))))),"Da completare"))</f>
        <v/>
      </c>
      <c r="H354" s="27">
        <f>IF(A354="","",Spese!$D$19)</f>
        <v/>
      </c>
    </row>
    <row r="355">
      <c r="A355" s="5">
        <f>IFERROR(IF(OR(Spese!$A$19="",15&gt;Spese!$G$19),"",Spese!$A$19),"")</f>
        <v/>
      </c>
      <c r="B355" s="23">
        <f>IF(A355="","",Spese!$B$19)</f>
        <v/>
      </c>
      <c r="C355" s="23">
        <f>IF(A355="","",Spese!$C$19)</f>
        <v/>
      </c>
      <c r="D355" s="6">
        <f>IF(A355="","",15)</f>
        <v/>
      </c>
      <c r="E355" s="21">
        <f>IF(A355="","",IFERROR(EDATE(Spese!$I$19,(D355-1)*Spese!$H$19),""))</f>
        <v/>
      </c>
      <c r="F355" s="38">
        <f>IF(A355="","",IFERROR(IF(D355=Spese!$G$19,Spese!$L$19-Spese!$M$19*(Spese!$G$19-1),Spese!$M$19),""))</f>
        <v/>
      </c>
      <c r="G355" s="5">
        <f>IF(A355="","",IFERROR(IF(Spese!$K$19="Annullato","Annullata",IF(Spese!$K$19="Sospeso","Sospesa",IF(Spese!$K$19="Da valutare","Da valutare",IF(E355="","Da completare",IF(D355&lt;=Spese!$J$19,"Saldata",IF(E355&lt;Parametri!$B$3,"Scaduta",IF(E355&lt;=Parametri!$B$3+Parametri!$B$4,"In scadenza","Programmata"))))))),"Da completare"))</f>
        <v/>
      </c>
      <c r="H355" s="23">
        <f>IF(A355="","",Spese!$D$19)</f>
        <v/>
      </c>
    </row>
    <row r="356">
      <c r="A356" s="9">
        <f>IFERROR(IF(OR(Spese!$A$19="",16&gt;Spese!$G$19),"",Spese!$A$19),"")</f>
        <v/>
      </c>
      <c r="B356" s="27">
        <f>IF(A356="","",Spese!$B$19)</f>
        <v/>
      </c>
      <c r="C356" s="27">
        <f>IF(A356="","",Spese!$C$19)</f>
        <v/>
      </c>
      <c r="D356" s="10">
        <f>IF(A356="","",16)</f>
        <v/>
      </c>
      <c r="E356" s="25">
        <f>IF(A356="","",IFERROR(EDATE(Spese!$I$19,(D356-1)*Spese!$H$19),""))</f>
        <v/>
      </c>
      <c r="F356" s="40">
        <f>IF(A356="","",IFERROR(IF(D356=Spese!$G$19,Spese!$L$19-Spese!$M$19*(Spese!$G$19-1),Spese!$M$19),""))</f>
        <v/>
      </c>
      <c r="G356" s="9">
        <f>IF(A356="","",IFERROR(IF(Spese!$K$19="Annullato","Annullata",IF(Spese!$K$19="Sospeso","Sospesa",IF(Spese!$K$19="Da valutare","Da valutare",IF(E356="","Da completare",IF(D356&lt;=Spese!$J$19,"Saldata",IF(E356&lt;Parametri!$B$3,"Scaduta",IF(E356&lt;=Parametri!$B$3+Parametri!$B$4,"In scadenza","Programmata"))))))),"Da completare"))</f>
        <v/>
      </c>
      <c r="H356" s="27">
        <f>IF(A356="","",Spese!$D$19)</f>
        <v/>
      </c>
    </row>
    <row r="357">
      <c r="A357" s="5">
        <f>IFERROR(IF(OR(Spese!$A$19="",17&gt;Spese!$G$19),"",Spese!$A$19),"")</f>
        <v/>
      </c>
      <c r="B357" s="23">
        <f>IF(A357="","",Spese!$B$19)</f>
        <v/>
      </c>
      <c r="C357" s="23">
        <f>IF(A357="","",Spese!$C$19)</f>
        <v/>
      </c>
      <c r="D357" s="6">
        <f>IF(A357="","",17)</f>
        <v/>
      </c>
      <c r="E357" s="21">
        <f>IF(A357="","",IFERROR(EDATE(Spese!$I$19,(D357-1)*Spese!$H$19),""))</f>
        <v/>
      </c>
      <c r="F357" s="38">
        <f>IF(A357="","",IFERROR(IF(D357=Spese!$G$19,Spese!$L$19-Spese!$M$19*(Spese!$G$19-1),Spese!$M$19),""))</f>
        <v/>
      </c>
      <c r="G357" s="5">
        <f>IF(A357="","",IFERROR(IF(Spese!$K$19="Annullato","Annullata",IF(Spese!$K$19="Sospeso","Sospesa",IF(Spese!$K$19="Da valutare","Da valutare",IF(E357="","Da completare",IF(D357&lt;=Spese!$J$19,"Saldata",IF(E357&lt;Parametri!$B$3,"Scaduta",IF(E357&lt;=Parametri!$B$3+Parametri!$B$4,"In scadenza","Programmata"))))))),"Da completare"))</f>
        <v/>
      </c>
      <c r="H357" s="23">
        <f>IF(A357="","",Spese!$D$19)</f>
        <v/>
      </c>
    </row>
    <row r="358">
      <c r="A358" s="9">
        <f>IFERROR(IF(OR(Spese!$A$19="",18&gt;Spese!$G$19),"",Spese!$A$19),"")</f>
        <v/>
      </c>
      <c r="B358" s="27">
        <f>IF(A358="","",Spese!$B$19)</f>
        <v/>
      </c>
      <c r="C358" s="27">
        <f>IF(A358="","",Spese!$C$19)</f>
        <v/>
      </c>
      <c r="D358" s="10">
        <f>IF(A358="","",18)</f>
        <v/>
      </c>
      <c r="E358" s="25">
        <f>IF(A358="","",IFERROR(EDATE(Spese!$I$19,(D358-1)*Spese!$H$19),""))</f>
        <v/>
      </c>
      <c r="F358" s="40">
        <f>IF(A358="","",IFERROR(IF(D358=Spese!$G$19,Spese!$L$19-Spese!$M$19*(Spese!$G$19-1),Spese!$M$19),""))</f>
        <v/>
      </c>
      <c r="G358" s="9">
        <f>IF(A358="","",IFERROR(IF(Spese!$K$19="Annullato","Annullata",IF(Spese!$K$19="Sospeso","Sospesa",IF(Spese!$K$19="Da valutare","Da valutare",IF(E358="","Da completare",IF(D358&lt;=Spese!$J$19,"Saldata",IF(E358&lt;Parametri!$B$3,"Scaduta",IF(E358&lt;=Parametri!$B$3+Parametri!$B$4,"In scadenza","Programmata"))))))),"Da completare"))</f>
        <v/>
      </c>
      <c r="H358" s="27">
        <f>IF(A358="","",Spese!$D$19)</f>
        <v/>
      </c>
    </row>
    <row r="359">
      <c r="A359" s="5">
        <f>IFERROR(IF(OR(Spese!$A$19="",19&gt;Spese!$G$19),"",Spese!$A$19),"")</f>
        <v/>
      </c>
      <c r="B359" s="23">
        <f>IF(A359="","",Spese!$B$19)</f>
        <v/>
      </c>
      <c r="C359" s="23">
        <f>IF(A359="","",Spese!$C$19)</f>
        <v/>
      </c>
      <c r="D359" s="6">
        <f>IF(A359="","",19)</f>
        <v/>
      </c>
      <c r="E359" s="21">
        <f>IF(A359="","",IFERROR(EDATE(Spese!$I$19,(D359-1)*Spese!$H$19),""))</f>
        <v/>
      </c>
      <c r="F359" s="38">
        <f>IF(A359="","",IFERROR(IF(D359=Spese!$G$19,Spese!$L$19-Spese!$M$19*(Spese!$G$19-1),Spese!$M$19),""))</f>
        <v/>
      </c>
      <c r="G359" s="5">
        <f>IF(A359="","",IFERROR(IF(Spese!$K$19="Annullato","Annullata",IF(Spese!$K$19="Sospeso","Sospesa",IF(Spese!$K$19="Da valutare","Da valutare",IF(E359="","Da completare",IF(D359&lt;=Spese!$J$19,"Saldata",IF(E359&lt;Parametri!$B$3,"Scaduta",IF(E359&lt;=Parametri!$B$3+Parametri!$B$4,"In scadenza","Programmata"))))))),"Da completare"))</f>
        <v/>
      </c>
      <c r="H359" s="23">
        <f>IF(A359="","",Spese!$D$19)</f>
        <v/>
      </c>
    </row>
    <row r="360">
      <c r="A360" s="9">
        <f>IFERROR(IF(OR(Spese!$A$19="",20&gt;Spese!$G$19),"",Spese!$A$19),"")</f>
        <v/>
      </c>
      <c r="B360" s="27">
        <f>IF(A360="","",Spese!$B$19)</f>
        <v/>
      </c>
      <c r="C360" s="27">
        <f>IF(A360="","",Spese!$C$19)</f>
        <v/>
      </c>
      <c r="D360" s="10">
        <f>IF(A360="","",20)</f>
        <v/>
      </c>
      <c r="E360" s="25">
        <f>IF(A360="","",IFERROR(EDATE(Spese!$I$19,(D360-1)*Spese!$H$19),""))</f>
        <v/>
      </c>
      <c r="F360" s="40">
        <f>IF(A360="","",IFERROR(IF(D360=Spese!$G$19,Spese!$L$19-Spese!$M$19*(Spese!$G$19-1),Spese!$M$19),""))</f>
        <v/>
      </c>
      <c r="G360" s="9">
        <f>IF(A360="","",IFERROR(IF(Spese!$K$19="Annullato","Annullata",IF(Spese!$K$19="Sospeso","Sospesa",IF(Spese!$K$19="Da valutare","Da valutare",IF(E360="","Da completare",IF(D360&lt;=Spese!$J$19,"Saldata",IF(E360&lt;Parametri!$B$3,"Scaduta",IF(E360&lt;=Parametri!$B$3+Parametri!$B$4,"In scadenza","Programmata"))))))),"Da completare"))</f>
        <v/>
      </c>
      <c r="H360" s="27">
        <f>IF(A360="","",Spese!$D$19)</f>
        <v/>
      </c>
    </row>
    <row r="361">
      <c r="A361" s="5">
        <f>IFERROR(IF(OR(Spese!$A$19="",21&gt;Spese!$G$19),"",Spese!$A$19),"")</f>
        <v/>
      </c>
      <c r="B361" s="23">
        <f>IF(A361="","",Spese!$B$19)</f>
        <v/>
      </c>
      <c r="C361" s="23">
        <f>IF(A361="","",Spese!$C$19)</f>
        <v/>
      </c>
      <c r="D361" s="6">
        <f>IF(A361="","",21)</f>
        <v/>
      </c>
      <c r="E361" s="21">
        <f>IF(A361="","",IFERROR(EDATE(Spese!$I$19,(D361-1)*Spese!$H$19),""))</f>
        <v/>
      </c>
      <c r="F361" s="38">
        <f>IF(A361="","",IFERROR(IF(D361=Spese!$G$19,Spese!$L$19-Spese!$M$19*(Spese!$G$19-1),Spese!$M$19),""))</f>
        <v/>
      </c>
      <c r="G361" s="5">
        <f>IF(A361="","",IFERROR(IF(Spese!$K$19="Annullato","Annullata",IF(Spese!$K$19="Sospeso","Sospesa",IF(Spese!$K$19="Da valutare","Da valutare",IF(E361="","Da completare",IF(D361&lt;=Spese!$J$19,"Saldata",IF(E361&lt;Parametri!$B$3,"Scaduta",IF(E361&lt;=Parametri!$B$3+Parametri!$B$4,"In scadenza","Programmata"))))))),"Da completare"))</f>
        <v/>
      </c>
      <c r="H361" s="23">
        <f>IF(A361="","",Spese!$D$19)</f>
        <v/>
      </c>
    </row>
    <row r="362">
      <c r="A362" s="9">
        <f>IFERROR(IF(OR(Spese!$A$19="",22&gt;Spese!$G$19),"",Spese!$A$19),"")</f>
        <v/>
      </c>
      <c r="B362" s="27">
        <f>IF(A362="","",Spese!$B$19)</f>
        <v/>
      </c>
      <c r="C362" s="27">
        <f>IF(A362="","",Spese!$C$19)</f>
        <v/>
      </c>
      <c r="D362" s="10">
        <f>IF(A362="","",22)</f>
        <v/>
      </c>
      <c r="E362" s="25">
        <f>IF(A362="","",IFERROR(EDATE(Spese!$I$19,(D362-1)*Spese!$H$19),""))</f>
        <v/>
      </c>
      <c r="F362" s="40">
        <f>IF(A362="","",IFERROR(IF(D362=Spese!$G$19,Spese!$L$19-Spese!$M$19*(Spese!$G$19-1),Spese!$M$19),""))</f>
        <v/>
      </c>
      <c r="G362" s="9">
        <f>IF(A362="","",IFERROR(IF(Spese!$K$19="Annullato","Annullata",IF(Spese!$K$19="Sospeso","Sospesa",IF(Spese!$K$19="Da valutare","Da valutare",IF(E362="","Da completare",IF(D362&lt;=Spese!$J$19,"Saldata",IF(E362&lt;Parametri!$B$3,"Scaduta",IF(E362&lt;=Parametri!$B$3+Parametri!$B$4,"In scadenza","Programmata"))))))),"Da completare"))</f>
        <v/>
      </c>
      <c r="H362" s="27">
        <f>IF(A362="","",Spese!$D$19)</f>
        <v/>
      </c>
    </row>
    <row r="363">
      <c r="A363" s="5">
        <f>IFERROR(IF(OR(Spese!$A$19="",23&gt;Spese!$G$19),"",Spese!$A$19),"")</f>
        <v/>
      </c>
      <c r="B363" s="23">
        <f>IF(A363="","",Spese!$B$19)</f>
        <v/>
      </c>
      <c r="C363" s="23">
        <f>IF(A363="","",Spese!$C$19)</f>
        <v/>
      </c>
      <c r="D363" s="6">
        <f>IF(A363="","",23)</f>
        <v/>
      </c>
      <c r="E363" s="21">
        <f>IF(A363="","",IFERROR(EDATE(Spese!$I$19,(D363-1)*Spese!$H$19),""))</f>
        <v/>
      </c>
      <c r="F363" s="38">
        <f>IF(A363="","",IFERROR(IF(D363=Spese!$G$19,Spese!$L$19-Spese!$M$19*(Spese!$G$19-1),Spese!$M$19),""))</f>
        <v/>
      </c>
      <c r="G363" s="5">
        <f>IF(A363="","",IFERROR(IF(Spese!$K$19="Annullato","Annullata",IF(Spese!$K$19="Sospeso","Sospesa",IF(Spese!$K$19="Da valutare","Da valutare",IF(E363="","Da completare",IF(D363&lt;=Spese!$J$19,"Saldata",IF(E363&lt;Parametri!$B$3,"Scaduta",IF(E363&lt;=Parametri!$B$3+Parametri!$B$4,"In scadenza","Programmata"))))))),"Da completare"))</f>
        <v/>
      </c>
      <c r="H363" s="23">
        <f>IF(A363="","",Spese!$D$19)</f>
        <v/>
      </c>
    </row>
    <row r="364">
      <c r="A364" s="9">
        <f>IFERROR(IF(OR(Spese!$A$19="",24&gt;Spese!$G$19),"",Spese!$A$19),"")</f>
        <v/>
      </c>
      <c r="B364" s="27">
        <f>IF(A364="","",Spese!$B$19)</f>
        <v/>
      </c>
      <c r="C364" s="27">
        <f>IF(A364="","",Spese!$C$19)</f>
        <v/>
      </c>
      <c r="D364" s="10">
        <f>IF(A364="","",24)</f>
        <v/>
      </c>
      <c r="E364" s="25">
        <f>IF(A364="","",IFERROR(EDATE(Spese!$I$19,(D364-1)*Spese!$H$19),""))</f>
        <v/>
      </c>
      <c r="F364" s="40">
        <f>IF(A364="","",IFERROR(IF(D364=Spese!$G$19,Spese!$L$19-Spese!$M$19*(Spese!$G$19-1),Spese!$M$19),""))</f>
        <v/>
      </c>
      <c r="G364" s="9">
        <f>IF(A364="","",IFERROR(IF(Spese!$K$19="Annullato","Annullata",IF(Spese!$K$19="Sospeso","Sospesa",IF(Spese!$K$19="Da valutare","Da valutare",IF(E364="","Da completare",IF(D364&lt;=Spese!$J$19,"Saldata",IF(E364&lt;Parametri!$B$3,"Scaduta",IF(E364&lt;=Parametri!$B$3+Parametri!$B$4,"In scadenza","Programmata"))))))),"Da completare"))</f>
        <v/>
      </c>
      <c r="H364" s="27">
        <f>IF(A364="","",Spese!$D$19)</f>
        <v/>
      </c>
    </row>
    <row r="365">
      <c r="A365" s="5">
        <f>IFERROR(IF(OR(Spese!$A$20="",1&gt;Spese!$G$20),"",Spese!$A$20),"")</f>
        <v/>
      </c>
      <c r="B365" s="23">
        <f>IF(A365="","",Spese!$B$20)</f>
        <v/>
      </c>
      <c r="C365" s="23">
        <f>IF(A365="","",Spese!$C$20)</f>
        <v/>
      </c>
      <c r="D365" s="6">
        <f>IF(A365="","",1)</f>
        <v/>
      </c>
      <c r="E365" s="21">
        <f>IF(A365="","",IFERROR(EDATE(Spese!$I$20,(D365-1)*Spese!$H$20),""))</f>
        <v/>
      </c>
      <c r="F365" s="38">
        <f>IF(A365="","",IFERROR(IF(D365=Spese!$G$20,Spese!$L$20-Spese!$M$20*(Spese!$G$20-1),Spese!$M$20),""))</f>
        <v/>
      </c>
      <c r="G365" s="5">
        <f>IF(A365="","",IFERROR(IF(Spese!$K$20="Annullato","Annullata",IF(Spese!$K$20="Sospeso","Sospesa",IF(Spese!$K$20="Da valutare","Da valutare",IF(E365="","Da completare",IF(D365&lt;=Spese!$J$20,"Saldata",IF(E365&lt;Parametri!$B$3,"Scaduta",IF(E365&lt;=Parametri!$B$3+Parametri!$B$4,"In scadenza","Programmata"))))))),"Da completare"))</f>
        <v/>
      </c>
      <c r="H365" s="23">
        <f>IF(A365="","",Spese!$D$20)</f>
        <v/>
      </c>
    </row>
    <row r="366">
      <c r="A366" s="9">
        <f>IFERROR(IF(OR(Spese!$A$20="",2&gt;Spese!$G$20),"",Spese!$A$20),"")</f>
        <v/>
      </c>
      <c r="B366" s="27">
        <f>IF(A366="","",Spese!$B$20)</f>
        <v/>
      </c>
      <c r="C366" s="27">
        <f>IF(A366="","",Spese!$C$20)</f>
        <v/>
      </c>
      <c r="D366" s="10">
        <f>IF(A366="","",2)</f>
        <v/>
      </c>
      <c r="E366" s="25">
        <f>IF(A366="","",IFERROR(EDATE(Spese!$I$20,(D366-1)*Spese!$H$20),""))</f>
        <v/>
      </c>
      <c r="F366" s="40">
        <f>IF(A366="","",IFERROR(IF(D366=Spese!$G$20,Spese!$L$20-Spese!$M$20*(Spese!$G$20-1),Spese!$M$20),""))</f>
        <v/>
      </c>
      <c r="G366" s="9">
        <f>IF(A366="","",IFERROR(IF(Spese!$K$20="Annullato","Annullata",IF(Spese!$K$20="Sospeso","Sospesa",IF(Spese!$K$20="Da valutare","Da valutare",IF(E366="","Da completare",IF(D366&lt;=Spese!$J$20,"Saldata",IF(E366&lt;Parametri!$B$3,"Scaduta",IF(E366&lt;=Parametri!$B$3+Parametri!$B$4,"In scadenza","Programmata"))))))),"Da completare"))</f>
        <v/>
      </c>
      <c r="H366" s="27">
        <f>IF(A366="","",Spese!$D$20)</f>
        <v/>
      </c>
    </row>
    <row r="367">
      <c r="A367" s="5">
        <f>IFERROR(IF(OR(Spese!$A$20="",3&gt;Spese!$G$20),"",Spese!$A$20),"")</f>
        <v/>
      </c>
      <c r="B367" s="23">
        <f>IF(A367="","",Spese!$B$20)</f>
        <v/>
      </c>
      <c r="C367" s="23">
        <f>IF(A367="","",Spese!$C$20)</f>
        <v/>
      </c>
      <c r="D367" s="6">
        <f>IF(A367="","",3)</f>
        <v/>
      </c>
      <c r="E367" s="21">
        <f>IF(A367="","",IFERROR(EDATE(Spese!$I$20,(D367-1)*Spese!$H$20),""))</f>
        <v/>
      </c>
      <c r="F367" s="38">
        <f>IF(A367="","",IFERROR(IF(D367=Spese!$G$20,Spese!$L$20-Spese!$M$20*(Spese!$G$20-1),Spese!$M$20),""))</f>
        <v/>
      </c>
      <c r="G367" s="5">
        <f>IF(A367="","",IFERROR(IF(Spese!$K$20="Annullato","Annullata",IF(Spese!$K$20="Sospeso","Sospesa",IF(Spese!$K$20="Da valutare","Da valutare",IF(E367="","Da completare",IF(D367&lt;=Spese!$J$20,"Saldata",IF(E367&lt;Parametri!$B$3,"Scaduta",IF(E367&lt;=Parametri!$B$3+Parametri!$B$4,"In scadenza","Programmata"))))))),"Da completare"))</f>
        <v/>
      </c>
      <c r="H367" s="23">
        <f>IF(A367="","",Spese!$D$20)</f>
        <v/>
      </c>
    </row>
    <row r="368">
      <c r="A368" s="9">
        <f>IFERROR(IF(OR(Spese!$A$20="",4&gt;Spese!$G$20),"",Spese!$A$20),"")</f>
        <v/>
      </c>
      <c r="B368" s="27">
        <f>IF(A368="","",Spese!$B$20)</f>
        <v/>
      </c>
      <c r="C368" s="27">
        <f>IF(A368="","",Spese!$C$20)</f>
        <v/>
      </c>
      <c r="D368" s="10">
        <f>IF(A368="","",4)</f>
        <v/>
      </c>
      <c r="E368" s="25">
        <f>IF(A368="","",IFERROR(EDATE(Spese!$I$20,(D368-1)*Spese!$H$20),""))</f>
        <v/>
      </c>
      <c r="F368" s="40">
        <f>IF(A368="","",IFERROR(IF(D368=Spese!$G$20,Spese!$L$20-Spese!$M$20*(Spese!$G$20-1),Spese!$M$20),""))</f>
        <v/>
      </c>
      <c r="G368" s="9">
        <f>IF(A368="","",IFERROR(IF(Spese!$K$20="Annullato","Annullata",IF(Spese!$K$20="Sospeso","Sospesa",IF(Spese!$K$20="Da valutare","Da valutare",IF(E368="","Da completare",IF(D368&lt;=Spese!$J$20,"Saldata",IF(E368&lt;Parametri!$B$3,"Scaduta",IF(E368&lt;=Parametri!$B$3+Parametri!$B$4,"In scadenza","Programmata"))))))),"Da completare"))</f>
        <v/>
      </c>
      <c r="H368" s="27">
        <f>IF(A368="","",Spese!$D$20)</f>
        <v/>
      </c>
    </row>
    <row r="369">
      <c r="A369" s="5">
        <f>IFERROR(IF(OR(Spese!$A$20="",5&gt;Spese!$G$20),"",Spese!$A$20),"")</f>
        <v/>
      </c>
      <c r="B369" s="23">
        <f>IF(A369="","",Spese!$B$20)</f>
        <v/>
      </c>
      <c r="C369" s="23">
        <f>IF(A369="","",Spese!$C$20)</f>
        <v/>
      </c>
      <c r="D369" s="6">
        <f>IF(A369="","",5)</f>
        <v/>
      </c>
      <c r="E369" s="21">
        <f>IF(A369="","",IFERROR(EDATE(Spese!$I$20,(D369-1)*Spese!$H$20),""))</f>
        <v/>
      </c>
      <c r="F369" s="38">
        <f>IF(A369="","",IFERROR(IF(D369=Spese!$G$20,Spese!$L$20-Spese!$M$20*(Spese!$G$20-1),Spese!$M$20),""))</f>
        <v/>
      </c>
      <c r="G369" s="5">
        <f>IF(A369="","",IFERROR(IF(Spese!$K$20="Annullato","Annullata",IF(Spese!$K$20="Sospeso","Sospesa",IF(Spese!$K$20="Da valutare","Da valutare",IF(E369="","Da completare",IF(D369&lt;=Spese!$J$20,"Saldata",IF(E369&lt;Parametri!$B$3,"Scaduta",IF(E369&lt;=Parametri!$B$3+Parametri!$B$4,"In scadenza","Programmata"))))))),"Da completare"))</f>
        <v/>
      </c>
      <c r="H369" s="23">
        <f>IF(A369="","",Spese!$D$20)</f>
        <v/>
      </c>
    </row>
    <row r="370">
      <c r="A370" s="9">
        <f>IFERROR(IF(OR(Spese!$A$20="",6&gt;Spese!$G$20),"",Spese!$A$20),"")</f>
        <v/>
      </c>
      <c r="B370" s="27">
        <f>IF(A370="","",Spese!$B$20)</f>
        <v/>
      </c>
      <c r="C370" s="27">
        <f>IF(A370="","",Spese!$C$20)</f>
        <v/>
      </c>
      <c r="D370" s="10">
        <f>IF(A370="","",6)</f>
        <v/>
      </c>
      <c r="E370" s="25">
        <f>IF(A370="","",IFERROR(EDATE(Spese!$I$20,(D370-1)*Spese!$H$20),""))</f>
        <v/>
      </c>
      <c r="F370" s="40">
        <f>IF(A370="","",IFERROR(IF(D370=Spese!$G$20,Spese!$L$20-Spese!$M$20*(Spese!$G$20-1),Spese!$M$20),""))</f>
        <v/>
      </c>
      <c r="G370" s="9">
        <f>IF(A370="","",IFERROR(IF(Spese!$K$20="Annullato","Annullata",IF(Spese!$K$20="Sospeso","Sospesa",IF(Spese!$K$20="Da valutare","Da valutare",IF(E370="","Da completare",IF(D370&lt;=Spese!$J$20,"Saldata",IF(E370&lt;Parametri!$B$3,"Scaduta",IF(E370&lt;=Parametri!$B$3+Parametri!$B$4,"In scadenza","Programmata"))))))),"Da completare"))</f>
        <v/>
      </c>
      <c r="H370" s="27">
        <f>IF(A370="","",Spese!$D$20)</f>
        <v/>
      </c>
    </row>
    <row r="371">
      <c r="A371" s="5">
        <f>IFERROR(IF(OR(Spese!$A$20="",7&gt;Spese!$G$20),"",Spese!$A$20),"")</f>
        <v/>
      </c>
      <c r="B371" s="23">
        <f>IF(A371="","",Spese!$B$20)</f>
        <v/>
      </c>
      <c r="C371" s="23">
        <f>IF(A371="","",Spese!$C$20)</f>
        <v/>
      </c>
      <c r="D371" s="6">
        <f>IF(A371="","",7)</f>
        <v/>
      </c>
      <c r="E371" s="21">
        <f>IF(A371="","",IFERROR(EDATE(Spese!$I$20,(D371-1)*Spese!$H$20),""))</f>
        <v/>
      </c>
      <c r="F371" s="38">
        <f>IF(A371="","",IFERROR(IF(D371=Spese!$G$20,Spese!$L$20-Spese!$M$20*(Spese!$G$20-1),Spese!$M$20),""))</f>
        <v/>
      </c>
      <c r="G371" s="5">
        <f>IF(A371="","",IFERROR(IF(Spese!$K$20="Annullato","Annullata",IF(Spese!$K$20="Sospeso","Sospesa",IF(Spese!$K$20="Da valutare","Da valutare",IF(E371="","Da completare",IF(D371&lt;=Spese!$J$20,"Saldata",IF(E371&lt;Parametri!$B$3,"Scaduta",IF(E371&lt;=Parametri!$B$3+Parametri!$B$4,"In scadenza","Programmata"))))))),"Da completare"))</f>
        <v/>
      </c>
      <c r="H371" s="23">
        <f>IF(A371="","",Spese!$D$20)</f>
        <v/>
      </c>
    </row>
    <row r="372">
      <c r="A372" s="9">
        <f>IFERROR(IF(OR(Spese!$A$20="",8&gt;Spese!$G$20),"",Spese!$A$20),"")</f>
        <v/>
      </c>
      <c r="B372" s="27">
        <f>IF(A372="","",Spese!$B$20)</f>
        <v/>
      </c>
      <c r="C372" s="27">
        <f>IF(A372="","",Spese!$C$20)</f>
        <v/>
      </c>
      <c r="D372" s="10">
        <f>IF(A372="","",8)</f>
        <v/>
      </c>
      <c r="E372" s="25">
        <f>IF(A372="","",IFERROR(EDATE(Spese!$I$20,(D372-1)*Spese!$H$20),""))</f>
        <v/>
      </c>
      <c r="F372" s="40">
        <f>IF(A372="","",IFERROR(IF(D372=Spese!$G$20,Spese!$L$20-Spese!$M$20*(Spese!$G$20-1),Spese!$M$20),""))</f>
        <v/>
      </c>
      <c r="G372" s="9">
        <f>IF(A372="","",IFERROR(IF(Spese!$K$20="Annullato","Annullata",IF(Spese!$K$20="Sospeso","Sospesa",IF(Spese!$K$20="Da valutare","Da valutare",IF(E372="","Da completare",IF(D372&lt;=Spese!$J$20,"Saldata",IF(E372&lt;Parametri!$B$3,"Scaduta",IF(E372&lt;=Parametri!$B$3+Parametri!$B$4,"In scadenza","Programmata"))))))),"Da completare"))</f>
        <v/>
      </c>
      <c r="H372" s="27">
        <f>IF(A372="","",Spese!$D$20)</f>
        <v/>
      </c>
    </row>
    <row r="373">
      <c r="A373" s="5">
        <f>IFERROR(IF(OR(Spese!$A$20="",9&gt;Spese!$G$20),"",Spese!$A$20),"")</f>
        <v/>
      </c>
      <c r="B373" s="23">
        <f>IF(A373="","",Spese!$B$20)</f>
        <v/>
      </c>
      <c r="C373" s="23">
        <f>IF(A373="","",Spese!$C$20)</f>
        <v/>
      </c>
      <c r="D373" s="6">
        <f>IF(A373="","",9)</f>
        <v/>
      </c>
      <c r="E373" s="21">
        <f>IF(A373="","",IFERROR(EDATE(Spese!$I$20,(D373-1)*Spese!$H$20),""))</f>
        <v/>
      </c>
      <c r="F373" s="38">
        <f>IF(A373="","",IFERROR(IF(D373=Spese!$G$20,Spese!$L$20-Spese!$M$20*(Spese!$G$20-1),Spese!$M$20),""))</f>
        <v/>
      </c>
      <c r="G373" s="5">
        <f>IF(A373="","",IFERROR(IF(Spese!$K$20="Annullato","Annullata",IF(Spese!$K$20="Sospeso","Sospesa",IF(Spese!$K$20="Da valutare","Da valutare",IF(E373="","Da completare",IF(D373&lt;=Spese!$J$20,"Saldata",IF(E373&lt;Parametri!$B$3,"Scaduta",IF(E373&lt;=Parametri!$B$3+Parametri!$B$4,"In scadenza","Programmata"))))))),"Da completare"))</f>
        <v/>
      </c>
      <c r="H373" s="23">
        <f>IF(A373="","",Spese!$D$20)</f>
        <v/>
      </c>
    </row>
    <row r="374">
      <c r="A374" s="9">
        <f>IFERROR(IF(OR(Spese!$A$20="",10&gt;Spese!$G$20),"",Spese!$A$20),"")</f>
        <v/>
      </c>
      <c r="B374" s="27">
        <f>IF(A374="","",Spese!$B$20)</f>
        <v/>
      </c>
      <c r="C374" s="27">
        <f>IF(A374="","",Spese!$C$20)</f>
        <v/>
      </c>
      <c r="D374" s="10">
        <f>IF(A374="","",10)</f>
        <v/>
      </c>
      <c r="E374" s="25">
        <f>IF(A374="","",IFERROR(EDATE(Spese!$I$20,(D374-1)*Spese!$H$20),""))</f>
        <v/>
      </c>
      <c r="F374" s="40">
        <f>IF(A374="","",IFERROR(IF(D374=Spese!$G$20,Spese!$L$20-Spese!$M$20*(Spese!$G$20-1),Spese!$M$20),""))</f>
        <v/>
      </c>
      <c r="G374" s="9">
        <f>IF(A374="","",IFERROR(IF(Spese!$K$20="Annullato","Annullata",IF(Spese!$K$20="Sospeso","Sospesa",IF(Spese!$K$20="Da valutare","Da valutare",IF(E374="","Da completare",IF(D374&lt;=Spese!$J$20,"Saldata",IF(E374&lt;Parametri!$B$3,"Scaduta",IF(E374&lt;=Parametri!$B$3+Parametri!$B$4,"In scadenza","Programmata"))))))),"Da completare"))</f>
        <v/>
      </c>
      <c r="H374" s="27">
        <f>IF(A374="","",Spese!$D$20)</f>
        <v/>
      </c>
    </row>
    <row r="375">
      <c r="A375" s="5">
        <f>IFERROR(IF(OR(Spese!$A$20="",11&gt;Spese!$G$20),"",Spese!$A$20),"")</f>
        <v/>
      </c>
      <c r="B375" s="23">
        <f>IF(A375="","",Spese!$B$20)</f>
        <v/>
      </c>
      <c r="C375" s="23">
        <f>IF(A375="","",Spese!$C$20)</f>
        <v/>
      </c>
      <c r="D375" s="6">
        <f>IF(A375="","",11)</f>
        <v/>
      </c>
      <c r="E375" s="21">
        <f>IF(A375="","",IFERROR(EDATE(Spese!$I$20,(D375-1)*Spese!$H$20),""))</f>
        <v/>
      </c>
      <c r="F375" s="38">
        <f>IF(A375="","",IFERROR(IF(D375=Spese!$G$20,Spese!$L$20-Spese!$M$20*(Spese!$G$20-1),Spese!$M$20),""))</f>
        <v/>
      </c>
      <c r="G375" s="5">
        <f>IF(A375="","",IFERROR(IF(Spese!$K$20="Annullato","Annullata",IF(Spese!$K$20="Sospeso","Sospesa",IF(Spese!$K$20="Da valutare","Da valutare",IF(E375="","Da completare",IF(D375&lt;=Spese!$J$20,"Saldata",IF(E375&lt;Parametri!$B$3,"Scaduta",IF(E375&lt;=Parametri!$B$3+Parametri!$B$4,"In scadenza","Programmata"))))))),"Da completare"))</f>
        <v/>
      </c>
      <c r="H375" s="23">
        <f>IF(A375="","",Spese!$D$20)</f>
        <v/>
      </c>
    </row>
    <row r="376">
      <c r="A376" s="9">
        <f>IFERROR(IF(OR(Spese!$A$20="",12&gt;Spese!$G$20),"",Spese!$A$20),"")</f>
        <v/>
      </c>
      <c r="B376" s="27">
        <f>IF(A376="","",Spese!$B$20)</f>
        <v/>
      </c>
      <c r="C376" s="27">
        <f>IF(A376="","",Spese!$C$20)</f>
        <v/>
      </c>
      <c r="D376" s="10">
        <f>IF(A376="","",12)</f>
        <v/>
      </c>
      <c r="E376" s="25">
        <f>IF(A376="","",IFERROR(EDATE(Spese!$I$20,(D376-1)*Spese!$H$20),""))</f>
        <v/>
      </c>
      <c r="F376" s="40">
        <f>IF(A376="","",IFERROR(IF(D376=Spese!$G$20,Spese!$L$20-Spese!$M$20*(Spese!$G$20-1),Spese!$M$20),""))</f>
        <v/>
      </c>
      <c r="G376" s="9">
        <f>IF(A376="","",IFERROR(IF(Spese!$K$20="Annullato","Annullata",IF(Spese!$K$20="Sospeso","Sospesa",IF(Spese!$K$20="Da valutare","Da valutare",IF(E376="","Da completare",IF(D376&lt;=Spese!$J$20,"Saldata",IF(E376&lt;Parametri!$B$3,"Scaduta",IF(E376&lt;=Parametri!$B$3+Parametri!$B$4,"In scadenza","Programmata"))))))),"Da completare"))</f>
        <v/>
      </c>
      <c r="H376" s="27">
        <f>IF(A376="","",Spese!$D$20)</f>
        <v/>
      </c>
    </row>
    <row r="377">
      <c r="A377" s="5">
        <f>IFERROR(IF(OR(Spese!$A$20="",13&gt;Spese!$G$20),"",Spese!$A$20),"")</f>
        <v/>
      </c>
      <c r="B377" s="23">
        <f>IF(A377="","",Spese!$B$20)</f>
        <v/>
      </c>
      <c r="C377" s="23">
        <f>IF(A377="","",Spese!$C$20)</f>
        <v/>
      </c>
      <c r="D377" s="6">
        <f>IF(A377="","",13)</f>
        <v/>
      </c>
      <c r="E377" s="21">
        <f>IF(A377="","",IFERROR(EDATE(Spese!$I$20,(D377-1)*Spese!$H$20),""))</f>
        <v/>
      </c>
      <c r="F377" s="38">
        <f>IF(A377="","",IFERROR(IF(D377=Spese!$G$20,Spese!$L$20-Spese!$M$20*(Spese!$G$20-1),Spese!$M$20),""))</f>
        <v/>
      </c>
      <c r="G377" s="5">
        <f>IF(A377="","",IFERROR(IF(Spese!$K$20="Annullato","Annullata",IF(Spese!$K$20="Sospeso","Sospesa",IF(Spese!$K$20="Da valutare","Da valutare",IF(E377="","Da completare",IF(D377&lt;=Spese!$J$20,"Saldata",IF(E377&lt;Parametri!$B$3,"Scaduta",IF(E377&lt;=Parametri!$B$3+Parametri!$B$4,"In scadenza","Programmata"))))))),"Da completare"))</f>
        <v/>
      </c>
      <c r="H377" s="23">
        <f>IF(A377="","",Spese!$D$20)</f>
        <v/>
      </c>
    </row>
    <row r="378">
      <c r="A378" s="9">
        <f>IFERROR(IF(OR(Spese!$A$20="",14&gt;Spese!$G$20),"",Spese!$A$20),"")</f>
        <v/>
      </c>
      <c r="B378" s="27">
        <f>IF(A378="","",Spese!$B$20)</f>
        <v/>
      </c>
      <c r="C378" s="27">
        <f>IF(A378="","",Spese!$C$20)</f>
        <v/>
      </c>
      <c r="D378" s="10">
        <f>IF(A378="","",14)</f>
        <v/>
      </c>
      <c r="E378" s="25">
        <f>IF(A378="","",IFERROR(EDATE(Spese!$I$20,(D378-1)*Spese!$H$20),""))</f>
        <v/>
      </c>
      <c r="F378" s="40">
        <f>IF(A378="","",IFERROR(IF(D378=Spese!$G$20,Spese!$L$20-Spese!$M$20*(Spese!$G$20-1),Spese!$M$20),""))</f>
        <v/>
      </c>
      <c r="G378" s="9">
        <f>IF(A378="","",IFERROR(IF(Spese!$K$20="Annullato","Annullata",IF(Spese!$K$20="Sospeso","Sospesa",IF(Spese!$K$20="Da valutare","Da valutare",IF(E378="","Da completare",IF(D378&lt;=Spese!$J$20,"Saldata",IF(E378&lt;Parametri!$B$3,"Scaduta",IF(E378&lt;=Parametri!$B$3+Parametri!$B$4,"In scadenza","Programmata"))))))),"Da completare"))</f>
        <v/>
      </c>
      <c r="H378" s="27">
        <f>IF(A378="","",Spese!$D$20)</f>
        <v/>
      </c>
    </row>
    <row r="379">
      <c r="A379" s="5">
        <f>IFERROR(IF(OR(Spese!$A$20="",15&gt;Spese!$G$20),"",Spese!$A$20),"")</f>
        <v/>
      </c>
      <c r="B379" s="23">
        <f>IF(A379="","",Spese!$B$20)</f>
        <v/>
      </c>
      <c r="C379" s="23">
        <f>IF(A379="","",Spese!$C$20)</f>
        <v/>
      </c>
      <c r="D379" s="6">
        <f>IF(A379="","",15)</f>
        <v/>
      </c>
      <c r="E379" s="21">
        <f>IF(A379="","",IFERROR(EDATE(Spese!$I$20,(D379-1)*Spese!$H$20),""))</f>
        <v/>
      </c>
      <c r="F379" s="38">
        <f>IF(A379="","",IFERROR(IF(D379=Spese!$G$20,Spese!$L$20-Spese!$M$20*(Spese!$G$20-1),Spese!$M$20),""))</f>
        <v/>
      </c>
      <c r="G379" s="5">
        <f>IF(A379="","",IFERROR(IF(Spese!$K$20="Annullato","Annullata",IF(Spese!$K$20="Sospeso","Sospesa",IF(Spese!$K$20="Da valutare","Da valutare",IF(E379="","Da completare",IF(D379&lt;=Spese!$J$20,"Saldata",IF(E379&lt;Parametri!$B$3,"Scaduta",IF(E379&lt;=Parametri!$B$3+Parametri!$B$4,"In scadenza","Programmata"))))))),"Da completare"))</f>
        <v/>
      </c>
      <c r="H379" s="23">
        <f>IF(A379="","",Spese!$D$20)</f>
        <v/>
      </c>
    </row>
    <row r="380">
      <c r="A380" s="9">
        <f>IFERROR(IF(OR(Spese!$A$20="",16&gt;Spese!$G$20),"",Spese!$A$20),"")</f>
        <v/>
      </c>
      <c r="B380" s="27">
        <f>IF(A380="","",Spese!$B$20)</f>
        <v/>
      </c>
      <c r="C380" s="27">
        <f>IF(A380="","",Spese!$C$20)</f>
        <v/>
      </c>
      <c r="D380" s="10">
        <f>IF(A380="","",16)</f>
        <v/>
      </c>
      <c r="E380" s="25">
        <f>IF(A380="","",IFERROR(EDATE(Spese!$I$20,(D380-1)*Spese!$H$20),""))</f>
        <v/>
      </c>
      <c r="F380" s="40">
        <f>IF(A380="","",IFERROR(IF(D380=Spese!$G$20,Spese!$L$20-Spese!$M$20*(Spese!$G$20-1),Spese!$M$20),""))</f>
        <v/>
      </c>
      <c r="G380" s="9">
        <f>IF(A380="","",IFERROR(IF(Spese!$K$20="Annullato","Annullata",IF(Spese!$K$20="Sospeso","Sospesa",IF(Spese!$K$20="Da valutare","Da valutare",IF(E380="","Da completare",IF(D380&lt;=Spese!$J$20,"Saldata",IF(E380&lt;Parametri!$B$3,"Scaduta",IF(E380&lt;=Parametri!$B$3+Parametri!$B$4,"In scadenza","Programmata"))))))),"Da completare"))</f>
        <v/>
      </c>
      <c r="H380" s="27">
        <f>IF(A380="","",Spese!$D$20)</f>
        <v/>
      </c>
    </row>
    <row r="381">
      <c r="A381" s="5">
        <f>IFERROR(IF(OR(Spese!$A$20="",17&gt;Spese!$G$20),"",Spese!$A$20),"")</f>
        <v/>
      </c>
      <c r="B381" s="23">
        <f>IF(A381="","",Spese!$B$20)</f>
        <v/>
      </c>
      <c r="C381" s="23">
        <f>IF(A381="","",Spese!$C$20)</f>
        <v/>
      </c>
      <c r="D381" s="6">
        <f>IF(A381="","",17)</f>
        <v/>
      </c>
      <c r="E381" s="21">
        <f>IF(A381="","",IFERROR(EDATE(Spese!$I$20,(D381-1)*Spese!$H$20),""))</f>
        <v/>
      </c>
      <c r="F381" s="38">
        <f>IF(A381="","",IFERROR(IF(D381=Spese!$G$20,Spese!$L$20-Spese!$M$20*(Spese!$G$20-1),Spese!$M$20),""))</f>
        <v/>
      </c>
      <c r="G381" s="5">
        <f>IF(A381="","",IFERROR(IF(Spese!$K$20="Annullato","Annullata",IF(Spese!$K$20="Sospeso","Sospesa",IF(Spese!$K$20="Da valutare","Da valutare",IF(E381="","Da completare",IF(D381&lt;=Spese!$J$20,"Saldata",IF(E381&lt;Parametri!$B$3,"Scaduta",IF(E381&lt;=Parametri!$B$3+Parametri!$B$4,"In scadenza","Programmata"))))))),"Da completare"))</f>
        <v/>
      </c>
      <c r="H381" s="23">
        <f>IF(A381="","",Spese!$D$20)</f>
        <v/>
      </c>
    </row>
    <row r="382">
      <c r="A382" s="9">
        <f>IFERROR(IF(OR(Spese!$A$20="",18&gt;Spese!$G$20),"",Spese!$A$20),"")</f>
        <v/>
      </c>
      <c r="B382" s="27">
        <f>IF(A382="","",Spese!$B$20)</f>
        <v/>
      </c>
      <c r="C382" s="27">
        <f>IF(A382="","",Spese!$C$20)</f>
        <v/>
      </c>
      <c r="D382" s="10">
        <f>IF(A382="","",18)</f>
        <v/>
      </c>
      <c r="E382" s="25">
        <f>IF(A382="","",IFERROR(EDATE(Spese!$I$20,(D382-1)*Spese!$H$20),""))</f>
        <v/>
      </c>
      <c r="F382" s="40">
        <f>IF(A382="","",IFERROR(IF(D382=Spese!$G$20,Spese!$L$20-Spese!$M$20*(Spese!$G$20-1),Spese!$M$20),""))</f>
        <v/>
      </c>
      <c r="G382" s="9">
        <f>IF(A382="","",IFERROR(IF(Spese!$K$20="Annullato","Annullata",IF(Spese!$K$20="Sospeso","Sospesa",IF(Spese!$K$20="Da valutare","Da valutare",IF(E382="","Da completare",IF(D382&lt;=Spese!$J$20,"Saldata",IF(E382&lt;Parametri!$B$3,"Scaduta",IF(E382&lt;=Parametri!$B$3+Parametri!$B$4,"In scadenza","Programmata"))))))),"Da completare"))</f>
        <v/>
      </c>
      <c r="H382" s="27">
        <f>IF(A382="","",Spese!$D$20)</f>
        <v/>
      </c>
    </row>
    <row r="383">
      <c r="A383" s="5">
        <f>IFERROR(IF(OR(Spese!$A$20="",19&gt;Spese!$G$20),"",Spese!$A$20),"")</f>
        <v/>
      </c>
      <c r="B383" s="23">
        <f>IF(A383="","",Spese!$B$20)</f>
        <v/>
      </c>
      <c r="C383" s="23">
        <f>IF(A383="","",Spese!$C$20)</f>
        <v/>
      </c>
      <c r="D383" s="6">
        <f>IF(A383="","",19)</f>
        <v/>
      </c>
      <c r="E383" s="21">
        <f>IF(A383="","",IFERROR(EDATE(Spese!$I$20,(D383-1)*Spese!$H$20),""))</f>
        <v/>
      </c>
      <c r="F383" s="38">
        <f>IF(A383="","",IFERROR(IF(D383=Spese!$G$20,Spese!$L$20-Spese!$M$20*(Spese!$G$20-1),Spese!$M$20),""))</f>
        <v/>
      </c>
      <c r="G383" s="5">
        <f>IF(A383="","",IFERROR(IF(Spese!$K$20="Annullato","Annullata",IF(Spese!$K$20="Sospeso","Sospesa",IF(Spese!$K$20="Da valutare","Da valutare",IF(E383="","Da completare",IF(D383&lt;=Spese!$J$20,"Saldata",IF(E383&lt;Parametri!$B$3,"Scaduta",IF(E383&lt;=Parametri!$B$3+Parametri!$B$4,"In scadenza","Programmata"))))))),"Da completare"))</f>
        <v/>
      </c>
      <c r="H383" s="23">
        <f>IF(A383="","",Spese!$D$20)</f>
        <v/>
      </c>
    </row>
    <row r="384">
      <c r="A384" s="9">
        <f>IFERROR(IF(OR(Spese!$A$20="",20&gt;Spese!$G$20),"",Spese!$A$20),"")</f>
        <v/>
      </c>
      <c r="B384" s="27">
        <f>IF(A384="","",Spese!$B$20)</f>
        <v/>
      </c>
      <c r="C384" s="27">
        <f>IF(A384="","",Spese!$C$20)</f>
        <v/>
      </c>
      <c r="D384" s="10">
        <f>IF(A384="","",20)</f>
        <v/>
      </c>
      <c r="E384" s="25">
        <f>IF(A384="","",IFERROR(EDATE(Spese!$I$20,(D384-1)*Spese!$H$20),""))</f>
        <v/>
      </c>
      <c r="F384" s="40">
        <f>IF(A384="","",IFERROR(IF(D384=Spese!$G$20,Spese!$L$20-Spese!$M$20*(Spese!$G$20-1),Spese!$M$20),""))</f>
        <v/>
      </c>
      <c r="G384" s="9">
        <f>IF(A384="","",IFERROR(IF(Spese!$K$20="Annullato","Annullata",IF(Spese!$K$20="Sospeso","Sospesa",IF(Spese!$K$20="Da valutare","Da valutare",IF(E384="","Da completare",IF(D384&lt;=Spese!$J$20,"Saldata",IF(E384&lt;Parametri!$B$3,"Scaduta",IF(E384&lt;=Parametri!$B$3+Parametri!$B$4,"In scadenza","Programmata"))))))),"Da completare"))</f>
        <v/>
      </c>
      <c r="H384" s="27">
        <f>IF(A384="","",Spese!$D$20)</f>
        <v/>
      </c>
    </row>
    <row r="385">
      <c r="A385" s="5">
        <f>IFERROR(IF(OR(Spese!$A$20="",21&gt;Spese!$G$20),"",Spese!$A$20),"")</f>
        <v/>
      </c>
      <c r="B385" s="23">
        <f>IF(A385="","",Spese!$B$20)</f>
        <v/>
      </c>
      <c r="C385" s="23">
        <f>IF(A385="","",Spese!$C$20)</f>
        <v/>
      </c>
      <c r="D385" s="6">
        <f>IF(A385="","",21)</f>
        <v/>
      </c>
      <c r="E385" s="21">
        <f>IF(A385="","",IFERROR(EDATE(Spese!$I$20,(D385-1)*Spese!$H$20),""))</f>
        <v/>
      </c>
      <c r="F385" s="38">
        <f>IF(A385="","",IFERROR(IF(D385=Spese!$G$20,Spese!$L$20-Spese!$M$20*(Spese!$G$20-1),Spese!$M$20),""))</f>
        <v/>
      </c>
      <c r="G385" s="5">
        <f>IF(A385="","",IFERROR(IF(Spese!$K$20="Annullato","Annullata",IF(Spese!$K$20="Sospeso","Sospesa",IF(Spese!$K$20="Da valutare","Da valutare",IF(E385="","Da completare",IF(D385&lt;=Spese!$J$20,"Saldata",IF(E385&lt;Parametri!$B$3,"Scaduta",IF(E385&lt;=Parametri!$B$3+Parametri!$B$4,"In scadenza","Programmata"))))))),"Da completare"))</f>
        <v/>
      </c>
      <c r="H385" s="23">
        <f>IF(A385="","",Spese!$D$20)</f>
        <v/>
      </c>
    </row>
    <row r="386">
      <c r="A386" s="9">
        <f>IFERROR(IF(OR(Spese!$A$20="",22&gt;Spese!$G$20),"",Spese!$A$20),"")</f>
        <v/>
      </c>
      <c r="B386" s="27">
        <f>IF(A386="","",Spese!$B$20)</f>
        <v/>
      </c>
      <c r="C386" s="27">
        <f>IF(A386="","",Spese!$C$20)</f>
        <v/>
      </c>
      <c r="D386" s="10">
        <f>IF(A386="","",22)</f>
        <v/>
      </c>
      <c r="E386" s="25">
        <f>IF(A386="","",IFERROR(EDATE(Spese!$I$20,(D386-1)*Spese!$H$20),""))</f>
        <v/>
      </c>
      <c r="F386" s="40">
        <f>IF(A386="","",IFERROR(IF(D386=Spese!$G$20,Spese!$L$20-Spese!$M$20*(Spese!$G$20-1),Spese!$M$20),""))</f>
        <v/>
      </c>
      <c r="G386" s="9">
        <f>IF(A386="","",IFERROR(IF(Spese!$K$20="Annullato","Annullata",IF(Spese!$K$20="Sospeso","Sospesa",IF(Spese!$K$20="Da valutare","Da valutare",IF(E386="","Da completare",IF(D386&lt;=Spese!$J$20,"Saldata",IF(E386&lt;Parametri!$B$3,"Scaduta",IF(E386&lt;=Parametri!$B$3+Parametri!$B$4,"In scadenza","Programmata"))))))),"Da completare"))</f>
        <v/>
      </c>
      <c r="H386" s="27">
        <f>IF(A386="","",Spese!$D$20)</f>
        <v/>
      </c>
    </row>
    <row r="387">
      <c r="A387" s="5">
        <f>IFERROR(IF(OR(Spese!$A$20="",23&gt;Spese!$G$20),"",Spese!$A$20),"")</f>
        <v/>
      </c>
      <c r="B387" s="23">
        <f>IF(A387="","",Spese!$B$20)</f>
        <v/>
      </c>
      <c r="C387" s="23">
        <f>IF(A387="","",Spese!$C$20)</f>
        <v/>
      </c>
      <c r="D387" s="6">
        <f>IF(A387="","",23)</f>
        <v/>
      </c>
      <c r="E387" s="21">
        <f>IF(A387="","",IFERROR(EDATE(Spese!$I$20,(D387-1)*Spese!$H$20),""))</f>
        <v/>
      </c>
      <c r="F387" s="38">
        <f>IF(A387="","",IFERROR(IF(D387=Spese!$G$20,Spese!$L$20-Spese!$M$20*(Spese!$G$20-1),Spese!$M$20),""))</f>
        <v/>
      </c>
      <c r="G387" s="5">
        <f>IF(A387="","",IFERROR(IF(Spese!$K$20="Annullato","Annullata",IF(Spese!$K$20="Sospeso","Sospesa",IF(Spese!$K$20="Da valutare","Da valutare",IF(E387="","Da completare",IF(D387&lt;=Spese!$J$20,"Saldata",IF(E387&lt;Parametri!$B$3,"Scaduta",IF(E387&lt;=Parametri!$B$3+Parametri!$B$4,"In scadenza","Programmata"))))))),"Da completare"))</f>
        <v/>
      </c>
      <c r="H387" s="23">
        <f>IF(A387="","",Spese!$D$20)</f>
        <v/>
      </c>
    </row>
    <row r="388">
      <c r="A388" s="9">
        <f>IFERROR(IF(OR(Spese!$A$20="",24&gt;Spese!$G$20),"",Spese!$A$20),"")</f>
        <v/>
      </c>
      <c r="B388" s="27">
        <f>IF(A388="","",Spese!$B$20)</f>
        <v/>
      </c>
      <c r="C388" s="27">
        <f>IF(A388="","",Spese!$C$20)</f>
        <v/>
      </c>
      <c r="D388" s="10">
        <f>IF(A388="","",24)</f>
        <v/>
      </c>
      <c r="E388" s="25">
        <f>IF(A388="","",IFERROR(EDATE(Spese!$I$20,(D388-1)*Spese!$H$20),""))</f>
        <v/>
      </c>
      <c r="F388" s="40">
        <f>IF(A388="","",IFERROR(IF(D388=Spese!$G$20,Spese!$L$20-Spese!$M$20*(Spese!$G$20-1),Spese!$M$20),""))</f>
        <v/>
      </c>
      <c r="G388" s="9">
        <f>IF(A388="","",IFERROR(IF(Spese!$K$20="Annullato","Annullata",IF(Spese!$K$20="Sospeso","Sospesa",IF(Spese!$K$20="Da valutare","Da valutare",IF(E388="","Da completare",IF(D388&lt;=Spese!$J$20,"Saldata",IF(E388&lt;Parametri!$B$3,"Scaduta",IF(E388&lt;=Parametri!$B$3+Parametri!$B$4,"In scadenza","Programmata"))))))),"Da completare"))</f>
        <v/>
      </c>
      <c r="H388" s="27">
        <f>IF(A388="","",Spese!$D$20)</f>
        <v/>
      </c>
    </row>
    <row r="389">
      <c r="A389" s="5">
        <f>IFERROR(IF(OR(Spese!$A$21="",1&gt;Spese!$G$21),"",Spese!$A$21),"")</f>
        <v/>
      </c>
      <c r="B389" s="23">
        <f>IF(A389="","",Spese!$B$21)</f>
        <v/>
      </c>
      <c r="C389" s="23">
        <f>IF(A389="","",Spese!$C$21)</f>
        <v/>
      </c>
      <c r="D389" s="6">
        <f>IF(A389="","",1)</f>
        <v/>
      </c>
      <c r="E389" s="21">
        <f>IF(A389="","",IFERROR(EDATE(Spese!$I$21,(D389-1)*Spese!$H$21),""))</f>
        <v/>
      </c>
      <c r="F389" s="38">
        <f>IF(A389="","",IFERROR(IF(D389=Spese!$G$21,Spese!$L$21-Spese!$M$21*(Spese!$G$21-1),Spese!$M$21),""))</f>
        <v/>
      </c>
      <c r="G389" s="5">
        <f>IF(A389="","",IFERROR(IF(Spese!$K$21="Annullato","Annullata",IF(Spese!$K$21="Sospeso","Sospesa",IF(Spese!$K$21="Da valutare","Da valutare",IF(E389="","Da completare",IF(D389&lt;=Spese!$J$21,"Saldata",IF(E389&lt;Parametri!$B$3,"Scaduta",IF(E389&lt;=Parametri!$B$3+Parametri!$B$4,"In scadenza","Programmata"))))))),"Da completare"))</f>
        <v/>
      </c>
      <c r="H389" s="23">
        <f>IF(A389="","",Spese!$D$21)</f>
        <v/>
      </c>
    </row>
    <row r="390">
      <c r="A390" s="9">
        <f>IFERROR(IF(OR(Spese!$A$21="",2&gt;Spese!$G$21),"",Spese!$A$21),"")</f>
        <v/>
      </c>
      <c r="B390" s="27">
        <f>IF(A390="","",Spese!$B$21)</f>
        <v/>
      </c>
      <c r="C390" s="27">
        <f>IF(A390="","",Spese!$C$21)</f>
        <v/>
      </c>
      <c r="D390" s="10">
        <f>IF(A390="","",2)</f>
        <v/>
      </c>
      <c r="E390" s="25">
        <f>IF(A390="","",IFERROR(EDATE(Spese!$I$21,(D390-1)*Spese!$H$21),""))</f>
        <v/>
      </c>
      <c r="F390" s="40">
        <f>IF(A390="","",IFERROR(IF(D390=Spese!$G$21,Spese!$L$21-Spese!$M$21*(Spese!$G$21-1),Spese!$M$21),""))</f>
        <v/>
      </c>
      <c r="G390" s="9">
        <f>IF(A390="","",IFERROR(IF(Spese!$K$21="Annullato","Annullata",IF(Spese!$K$21="Sospeso","Sospesa",IF(Spese!$K$21="Da valutare","Da valutare",IF(E390="","Da completare",IF(D390&lt;=Spese!$J$21,"Saldata",IF(E390&lt;Parametri!$B$3,"Scaduta",IF(E390&lt;=Parametri!$B$3+Parametri!$B$4,"In scadenza","Programmata"))))))),"Da completare"))</f>
        <v/>
      </c>
      <c r="H390" s="27">
        <f>IF(A390="","",Spese!$D$21)</f>
        <v/>
      </c>
    </row>
    <row r="391">
      <c r="A391" s="5">
        <f>IFERROR(IF(OR(Spese!$A$21="",3&gt;Spese!$G$21),"",Spese!$A$21),"")</f>
        <v/>
      </c>
      <c r="B391" s="23">
        <f>IF(A391="","",Spese!$B$21)</f>
        <v/>
      </c>
      <c r="C391" s="23">
        <f>IF(A391="","",Spese!$C$21)</f>
        <v/>
      </c>
      <c r="D391" s="6">
        <f>IF(A391="","",3)</f>
        <v/>
      </c>
      <c r="E391" s="21">
        <f>IF(A391="","",IFERROR(EDATE(Spese!$I$21,(D391-1)*Spese!$H$21),""))</f>
        <v/>
      </c>
      <c r="F391" s="38">
        <f>IF(A391="","",IFERROR(IF(D391=Spese!$G$21,Spese!$L$21-Spese!$M$21*(Spese!$G$21-1),Spese!$M$21),""))</f>
        <v/>
      </c>
      <c r="G391" s="5">
        <f>IF(A391="","",IFERROR(IF(Spese!$K$21="Annullato","Annullata",IF(Spese!$K$21="Sospeso","Sospesa",IF(Spese!$K$21="Da valutare","Da valutare",IF(E391="","Da completare",IF(D391&lt;=Spese!$J$21,"Saldata",IF(E391&lt;Parametri!$B$3,"Scaduta",IF(E391&lt;=Parametri!$B$3+Parametri!$B$4,"In scadenza","Programmata"))))))),"Da completare"))</f>
        <v/>
      </c>
      <c r="H391" s="23">
        <f>IF(A391="","",Spese!$D$21)</f>
        <v/>
      </c>
    </row>
    <row r="392">
      <c r="A392" s="9">
        <f>IFERROR(IF(OR(Spese!$A$21="",4&gt;Spese!$G$21),"",Spese!$A$21),"")</f>
        <v/>
      </c>
      <c r="B392" s="27">
        <f>IF(A392="","",Spese!$B$21)</f>
        <v/>
      </c>
      <c r="C392" s="27">
        <f>IF(A392="","",Spese!$C$21)</f>
        <v/>
      </c>
      <c r="D392" s="10">
        <f>IF(A392="","",4)</f>
        <v/>
      </c>
      <c r="E392" s="25">
        <f>IF(A392="","",IFERROR(EDATE(Spese!$I$21,(D392-1)*Spese!$H$21),""))</f>
        <v/>
      </c>
      <c r="F392" s="40">
        <f>IF(A392="","",IFERROR(IF(D392=Spese!$G$21,Spese!$L$21-Spese!$M$21*(Spese!$G$21-1),Spese!$M$21),""))</f>
        <v/>
      </c>
      <c r="G392" s="9">
        <f>IF(A392="","",IFERROR(IF(Spese!$K$21="Annullato","Annullata",IF(Spese!$K$21="Sospeso","Sospesa",IF(Spese!$K$21="Da valutare","Da valutare",IF(E392="","Da completare",IF(D392&lt;=Spese!$J$21,"Saldata",IF(E392&lt;Parametri!$B$3,"Scaduta",IF(E392&lt;=Parametri!$B$3+Parametri!$B$4,"In scadenza","Programmata"))))))),"Da completare"))</f>
        <v/>
      </c>
      <c r="H392" s="27">
        <f>IF(A392="","",Spese!$D$21)</f>
        <v/>
      </c>
    </row>
    <row r="393">
      <c r="A393" s="5">
        <f>IFERROR(IF(OR(Spese!$A$21="",5&gt;Spese!$G$21),"",Spese!$A$21),"")</f>
        <v/>
      </c>
      <c r="B393" s="23">
        <f>IF(A393="","",Spese!$B$21)</f>
        <v/>
      </c>
      <c r="C393" s="23">
        <f>IF(A393="","",Spese!$C$21)</f>
        <v/>
      </c>
      <c r="D393" s="6">
        <f>IF(A393="","",5)</f>
        <v/>
      </c>
      <c r="E393" s="21">
        <f>IF(A393="","",IFERROR(EDATE(Spese!$I$21,(D393-1)*Spese!$H$21),""))</f>
        <v/>
      </c>
      <c r="F393" s="38">
        <f>IF(A393="","",IFERROR(IF(D393=Spese!$G$21,Spese!$L$21-Spese!$M$21*(Spese!$G$21-1),Spese!$M$21),""))</f>
        <v/>
      </c>
      <c r="G393" s="5">
        <f>IF(A393="","",IFERROR(IF(Spese!$K$21="Annullato","Annullata",IF(Spese!$K$21="Sospeso","Sospesa",IF(Spese!$K$21="Da valutare","Da valutare",IF(E393="","Da completare",IF(D393&lt;=Spese!$J$21,"Saldata",IF(E393&lt;Parametri!$B$3,"Scaduta",IF(E393&lt;=Parametri!$B$3+Parametri!$B$4,"In scadenza","Programmata"))))))),"Da completare"))</f>
        <v/>
      </c>
      <c r="H393" s="23">
        <f>IF(A393="","",Spese!$D$21)</f>
        <v/>
      </c>
    </row>
    <row r="394">
      <c r="A394" s="9">
        <f>IFERROR(IF(OR(Spese!$A$21="",6&gt;Spese!$G$21),"",Spese!$A$21),"")</f>
        <v/>
      </c>
      <c r="B394" s="27">
        <f>IF(A394="","",Spese!$B$21)</f>
        <v/>
      </c>
      <c r="C394" s="27">
        <f>IF(A394="","",Spese!$C$21)</f>
        <v/>
      </c>
      <c r="D394" s="10">
        <f>IF(A394="","",6)</f>
        <v/>
      </c>
      <c r="E394" s="25">
        <f>IF(A394="","",IFERROR(EDATE(Spese!$I$21,(D394-1)*Spese!$H$21),""))</f>
        <v/>
      </c>
      <c r="F394" s="40">
        <f>IF(A394="","",IFERROR(IF(D394=Spese!$G$21,Spese!$L$21-Spese!$M$21*(Spese!$G$21-1),Spese!$M$21),""))</f>
        <v/>
      </c>
      <c r="G394" s="9">
        <f>IF(A394="","",IFERROR(IF(Spese!$K$21="Annullato","Annullata",IF(Spese!$K$21="Sospeso","Sospesa",IF(Spese!$K$21="Da valutare","Da valutare",IF(E394="","Da completare",IF(D394&lt;=Spese!$J$21,"Saldata",IF(E394&lt;Parametri!$B$3,"Scaduta",IF(E394&lt;=Parametri!$B$3+Parametri!$B$4,"In scadenza","Programmata"))))))),"Da completare"))</f>
        <v/>
      </c>
      <c r="H394" s="27">
        <f>IF(A394="","",Spese!$D$21)</f>
        <v/>
      </c>
    </row>
    <row r="395">
      <c r="A395" s="5">
        <f>IFERROR(IF(OR(Spese!$A$21="",7&gt;Spese!$G$21),"",Spese!$A$21),"")</f>
        <v/>
      </c>
      <c r="B395" s="23">
        <f>IF(A395="","",Spese!$B$21)</f>
        <v/>
      </c>
      <c r="C395" s="23">
        <f>IF(A395="","",Spese!$C$21)</f>
        <v/>
      </c>
      <c r="D395" s="6">
        <f>IF(A395="","",7)</f>
        <v/>
      </c>
      <c r="E395" s="21">
        <f>IF(A395="","",IFERROR(EDATE(Spese!$I$21,(D395-1)*Spese!$H$21),""))</f>
        <v/>
      </c>
      <c r="F395" s="38">
        <f>IF(A395="","",IFERROR(IF(D395=Spese!$G$21,Spese!$L$21-Spese!$M$21*(Spese!$G$21-1),Spese!$M$21),""))</f>
        <v/>
      </c>
      <c r="G395" s="5">
        <f>IF(A395="","",IFERROR(IF(Spese!$K$21="Annullato","Annullata",IF(Spese!$K$21="Sospeso","Sospesa",IF(Spese!$K$21="Da valutare","Da valutare",IF(E395="","Da completare",IF(D395&lt;=Spese!$J$21,"Saldata",IF(E395&lt;Parametri!$B$3,"Scaduta",IF(E395&lt;=Parametri!$B$3+Parametri!$B$4,"In scadenza","Programmata"))))))),"Da completare"))</f>
        <v/>
      </c>
      <c r="H395" s="23">
        <f>IF(A395="","",Spese!$D$21)</f>
        <v/>
      </c>
    </row>
    <row r="396">
      <c r="A396" s="9">
        <f>IFERROR(IF(OR(Spese!$A$21="",8&gt;Spese!$G$21),"",Spese!$A$21),"")</f>
        <v/>
      </c>
      <c r="B396" s="27">
        <f>IF(A396="","",Spese!$B$21)</f>
        <v/>
      </c>
      <c r="C396" s="27">
        <f>IF(A396="","",Spese!$C$21)</f>
        <v/>
      </c>
      <c r="D396" s="10">
        <f>IF(A396="","",8)</f>
        <v/>
      </c>
      <c r="E396" s="25">
        <f>IF(A396="","",IFERROR(EDATE(Spese!$I$21,(D396-1)*Spese!$H$21),""))</f>
        <v/>
      </c>
      <c r="F396" s="40">
        <f>IF(A396="","",IFERROR(IF(D396=Spese!$G$21,Spese!$L$21-Spese!$M$21*(Spese!$G$21-1),Spese!$M$21),""))</f>
        <v/>
      </c>
      <c r="G396" s="9">
        <f>IF(A396="","",IFERROR(IF(Spese!$K$21="Annullato","Annullata",IF(Spese!$K$21="Sospeso","Sospesa",IF(Spese!$K$21="Da valutare","Da valutare",IF(E396="","Da completare",IF(D396&lt;=Spese!$J$21,"Saldata",IF(E396&lt;Parametri!$B$3,"Scaduta",IF(E396&lt;=Parametri!$B$3+Parametri!$B$4,"In scadenza","Programmata"))))))),"Da completare"))</f>
        <v/>
      </c>
      <c r="H396" s="27">
        <f>IF(A396="","",Spese!$D$21)</f>
        <v/>
      </c>
    </row>
    <row r="397">
      <c r="A397" s="5">
        <f>IFERROR(IF(OR(Spese!$A$21="",9&gt;Spese!$G$21),"",Spese!$A$21),"")</f>
        <v/>
      </c>
      <c r="B397" s="23">
        <f>IF(A397="","",Spese!$B$21)</f>
        <v/>
      </c>
      <c r="C397" s="23">
        <f>IF(A397="","",Spese!$C$21)</f>
        <v/>
      </c>
      <c r="D397" s="6">
        <f>IF(A397="","",9)</f>
        <v/>
      </c>
      <c r="E397" s="21">
        <f>IF(A397="","",IFERROR(EDATE(Spese!$I$21,(D397-1)*Spese!$H$21),""))</f>
        <v/>
      </c>
      <c r="F397" s="38">
        <f>IF(A397="","",IFERROR(IF(D397=Spese!$G$21,Spese!$L$21-Spese!$M$21*(Spese!$G$21-1),Spese!$M$21),""))</f>
        <v/>
      </c>
      <c r="G397" s="5">
        <f>IF(A397="","",IFERROR(IF(Spese!$K$21="Annullato","Annullata",IF(Spese!$K$21="Sospeso","Sospesa",IF(Spese!$K$21="Da valutare","Da valutare",IF(E397="","Da completare",IF(D397&lt;=Spese!$J$21,"Saldata",IF(E397&lt;Parametri!$B$3,"Scaduta",IF(E397&lt;=Parametri!$B$3+Parametri!$B$4,"In scadenza","Programmata"))))))),"Da completare"))</f>
        <v/>
      </c>
      <c r="H397" s="23">
        <f>IF(A397="","",Spese!$D$21)</f>
        <v/>
      </c>
    </row>
    <row r="398">
      <c r="A398" s="9">
        <f>IFERROR(IF(OR(Spese!$A$21="",10&gt;Spese!$G$21),"",Spese!$A$21),"")</f>
        <v/>
      </c>
      <c r="B398" s="27">
        <f>IF(A398="","",Spese!$B$21)</f>
        <v/>
      </c>
      <c r="C398" s="27">
        <f>IF(A398="","",Spese!$C$21)</f>
        <v/>
      </c>
      <c r="D398" s="10">
        <f>IF(A398="","",10)</f>
        <v/>
      </c>
      <c r="E398" s="25">
        <f>IF(A398="","",IFERROR(EDATE(Spese!$I$21,(D398-1)*Spese!$H$21),""))</f>
        <v/>
      </c>
      <c r="F398" s="40">
        <f>IF(A398="","",IFERROR(IF(D398=Spese!$G$21,Spese!$L$21-Spese!$M$21*(Spese!$G$21-1),Spese!$M$21),""))</f>
        <v/>
      </c>
      <c r="G398" s="9">
        <f>IF(A398="","",IFERROR(IF(Spese!$K$21="Annullato","Annullata",IF(Spese!$K$21="Sospeso","Sospesa",IF(Spese!$K$21="Da valutare","Da valutare",IF(E398="","Da completare",IF(D398&lt;=Spese!$J$21,"Saldata",IF(E398&lt;Parametri!$B$3,"Scaduta",IF(E398&lt;=Parametri!$B$3+Parametri!$B$4,"In scadenza","Programmata"))))))),"Da completare"))</f>
        <v/>
      </c>
      <c r="H398" s="27">
        <f>IF(A398="","",Spese!$D$21)</f>
        <v/>
      </c>
    </row>
    <row r="399">
      <c r="A399" s="5">
        <f>IFERROR(IF(OR(Spese!$A$21="",11&gt;Spese!$G$21),"",Spese!$A$21),"")</f>
        <v/>
      </c>
      <c r="B399" s="23">
        <f>IF(A399="","",Spese!$B$21)</f>
        <v/>
      </c>
      <c r="C399" s="23">
        <f>IF(A399="","",Spese!$C$21)</f>
        <v/>
      </c>
      <c r="D399" s="6">
        <f>IF(A399="","",11)</f>
        <v/>
      </c>
      <c r="E399" s="21">
        <f>IF(A399="","",IFERROR(EDATE(Spese!$I$21,(D399-1)*Spese!$H$21),""))</f>
        <v/>
      </c>
      <c r="F399" s="38">
        <f>IF(A399="","",IFERROR(IF(D399=Spese!$G$21,Spese!$L$21-Spese!$M$21*(Spese!$G$21-1),Spese!$M$21),""))</f>
        <v/>
      </c>
      <c r="G399" s="5">
        <f>IF(A399="","",IFERROR(IF(Spese!$K$21="Annullato","Annullata",IF(Spese!$K$21="Sospeso","Sospesa",IF(Spese!$K$21="Da valutare","Da valutare",IF(E399="","Da completare",IF(D399&lt;=Spese!$J$21,"Saldata",IF(E399&lt;Parametri!$B$3,"Scaduta",IF(E399&lt;=Parametri!$B$3+Parametri!$B$4,"In scadenza","Programmata"))))))),"Da completare"))</f>
        <v/>
      </c>
      <c r="H399" s="23">
        <f>IF(A399="","",Spese!$D$21)</f>
        <v/>
      </c>
    </row>
    <row r="400">
      <c r="A400" s="9">
        <f>IFERROR(IF(OR(Spese!$A$21="",12&gt;Spese!$G$21),"",Spese!$A$21),"")</f>
        <v/>
      </c>
      <c r="B400" s="27">
        <f>IF(A400="","",Spese!$B$21)</f>
        <v/>
      </c>
      <c r="C400" s="27">
        <f>IF(A400="","",Spese!$C$21)</f>
        <v/>
      </c>
      <c r="D400" s="10">
        <f>IF(A400="","",12)</f>
        <v/>
      </c>
      <c r="E400" s="25">
        <f>IF(A400="","",IFERROR(EDATE(Spese!$I$21,(D400-1)*Spese!$H$21),""))</f>
        <v/>
      </c>
      <c r="F400" s="40">
        <f>IF(A400="","",IFERROR(IF(D400=Spese!$G$21,Spese!$L$21-Spese!$M$21*(Spese!$G$21-1),Spese!$M$21),""))</f>
        <v/>
      </c>
      <c r="G400" s="9">
        <f>IF(A400="","",IFERROR(IF(Spese!$K$21="Annullato","Annullata",IF(Spese!$K$21="Sospeso","Sospesa",IF(Spese!$K$21="Da valutare","Da valutare",IF(E400="","Da completare",IF(D400&lt;=Spese!$J$21,"Saldata",IF(E400&lt;Parametri!$B$3,"Scaduta",IF(E400&lt;=Parametri!$B$3+Parametri!$B$4,"In scadenza","Programmata"))))))),"Da completare"))</f>
        <v/>
      </c>
      <c r="H400" s="27">
        <f>IF(A400="","",Spese!$D$21)</f>
        <v/>
      </c>
    </row>
    <row r="401">
      <c r="A401" s="5">
        <f>IFERROR(IF(OR(Spese!$A$21="",13&gt;Spese!$G$21),"",Spese!$A$21),"")</f>
        <v/>
      </c>
      <c r="B401" s="23">
        <f>IF(A401="","",Spese!$B$21)</f>
        <v/>
      </c>
      <c r="C401" s="23">
        <f>IF(A401="","",Spese!$C$21)</f>
        <v/>
      </c>
      <c r="D401" s="6">
        <f>IF(A401="","",13)</f>
        <v/>
      </c>
      <c r="E401" s="21">
        <f>IF(A401="","",IFERROR(EDATE(Spese!$I$21,(D401-1)*Spese!$H$21),""))</f>
        <v/>
      </c>
      <c r="F401" s="38">
        <f>IF(A401="","",IFERROR(IF(D401=Spese!$G$21,Spese!$L$21-Spese!$M$21*(Spese!$G$21-1),Spese!$M$21),""))</f>
        <v/>
      </c>
      <c r="G401" s="5">
        <f>IF(A401="","",IFERROR(IF(Spese!$K$21="Annullato","Annullata",IF(Spese!$K$21="Sospeso","Sospesa",IF(Spese!$K$21="Da valutare","Da valutare",IF(E401="","Da completare",IF(D401&lt;=Spese!$J$21,"Saldata",IF(E401&lt;Parametri!$B$3,"Scaduta",IF(E401&lt;=Parametri!$B$3+Parametri!$B$4,"In scadenza","Programmata"))))))),"Da completare"))</f>
        <v/>
      </c>
      <c r="H401" s="23">
        <f>IF(A401="","",Spese!$D$21)</f>
        <v/>
      </c>
    </row>
    <row r="402">
      <c r="A402" s="9">
        <f>IFERROR(IF(OR(Spese!$A$21="",14&gt;Spese!$G$21),"",Spese!$A$21),"")</f>
        <v/>
      </c>
      <c r="B402" s="27">
        <f>IF(A402="","",Spese!$B$21)</f>
        <v/>
      </c>
      <c r="C402" s="27">
        <f>IF(A402="","",Spese!$C$21)</f>
        <v/>
      </c>
      <c r="D402" s="10">
        <f>IF(A402="","",14)</f>
        <v/>
      </c>
      <c r="E402" s="25">
        <f>IF(A402="","",IFERROR(EDATE(Spese!$I$21,(D402-1)*Spese!$H$21),""))</f>
        <v/>
      </c>
      <c r="F402" s="40">
        <f>IF(A402="","",IFERROR(IF(D402=Spese!$G$21,Spese!$L$21-Spese!$M$21*(Spese!$G$21-1),Spese!$M$21),""))</f>
        <v/>
      </c>
      <c r="G402" s="9">
        <f>IF(A402="","",IFERROR(IF(Spese!$K$21="Annullato","Annullata",IF(Spese!$K$21="Sospeso","Sospesa",IF(Spese!$K$21="Da valutare","Da valutare",IF(E402="","Da completare",IF(D402&lt;=Spese!$J$21,"Saldata",IF(E402&lt;Parametri!$B$3,"Scaduta",IF(E402&lt;=Parametri!$B$3+Parametri!$B$4,"In scadenza","Programmata"))))))),"Da completare"))</f>
        <v/>
      </c>
      <c r="H402" s="27">
        <f>IF(A402="","",Spese!$D$21)</f>
        <v/>
      </c>
    </row>
    <row r="403">
      <c r="A403" s="5">
        <f>IFERROR(IF(OR(Spese!$A$21="",15&gt;Spese!$G$21),"",Spese!$A$21),"")</f>
        <v/>
      </c>
      <c r="B403" s="23">
        <f>IF(A403="","",Spese!$B$21)</f>
        <v/>
      </c>
      <c r="C403" s="23">
        <f>IF(A403="","",Spese!$C$21)</f>
        <v/>
      </c>
      <c r="D403" s="6">
        <f>IF(A403="","",15)</f>
        <v/>
      </c>
      <c r="E403" s="21">
        <f>IF(A403="","",IFERROR(EDATE(Spese!$I$21,(D403-1)*Spese!$H$21),""))</f>
        <v/>
      </c>
      <c r="F403" s="38">
        <f>IF(A403="","",IFERROR(IF(D403=Spese!$G$21,Spese!$L$21-Spese!$M$21*(Spese!$G$21-1),Spese!$M$21),""))</f>
        <v/>
      </c>
      <c r="G403" s="5">
        <f>IF(A403="","",IFERROR(IF(Spese!$K$21="Annullato","Annullata",IF(Spese!$K$21="Sospeso","Sospesa",IF(Spese!$K$21="Da valutare","Da valutare",IF(E403="","Da completare",IF(D403&lt;=Spese!$J$21,"Saldata",IF(E403&lt;Parametri!$B$3,"Scaduta",IF(E403&lt;=Parametri!$B$3+Parametri!$B$4,"In scadenza","Programmata"))))))),"Da completare"))</f>
        <v/>
      </c>
      <c r="H403" s="23">
        <f>IF(A403="","",Spese!$D$21)</f>
        <v/>
      </c>
    </row>
    <row r="404">
      <c r="A404" s="9">
        <f>IFERROR(IF(OR(Spese!$A$21="",16&gt;Spese!$G$21),"",Spese!$A$21),"")</f>
        <v/>
      </c>
      <c r="B404" s="27">
        <f>IF(A404="","",Spese!$B$21)</f>
        <v/>
      </c>
      <c r="C404" s="27">
        <f>IF(A404="","",Spese!$C$21)</f>
        <v/>
      </c>
      <c r="D404" s="10">
        <f>IF(A404="","",16)</f>
        <v/>
      </c>
      <c r="E404" s="25">
        <f>IF(A404="","",IFERROR(EDATE(Spese!$I$21,(D404-1)*Spese!$H$21),""))</f>
        <v/>
      </c>
      <c r="F404" s="40">
        <f>IF(A404="","",IFERROR(IF(D404=Spese!$G$21,Spese!$L$21-Spese!$M$21*(Spese!$G$21-1),Spese!$M$21),""))</f>
        <v/>
      </c>
      <c r="G404" s="9">
        <f>IF(A404="","",IFERROR(IF(Spese!$K$21="Annullato","Annullata",IF(Spese!$K$21="Sospeso","Sospesa",IF(Spese!$K$21="Da valutare","Da valutare",IF(E404="","Da completare",IF(D404&lt;=Spese!$J$21,"Saldata",IF(E404&lt;Parametri!$B$3,"Scaduta",IF(E404&lt;=Parametri!$B$3+Parametri!$B$4,"In scadenza","Programmata"))))))),"Da completare"))</f>
        <v/>
      </c>
      <c r="H404" s="27">
        <f>IF(A404="","",Spese!$D$21)</f>
        <v/>
      </c>
    </row>
    <row r="405">
      <c r="A405" s="5">
        <f>IFERROR(IF(OR(Spese!$A$21="",17&gt;Spese!$G$21),"",Spese!$A$21),"")</f>
        <v/>
      </c>
      <c r="B405" s="23">
        <f>IF(A405="","",Spese!$B$21)</f>
        <v/>
      </c>
      <c r="C405" s="23">
        <f>IF(A405="","",Spese!$C$21)</f>
        <v/>
      </c>
      <c r="D405" s="6">
        <f>IF(A405="","",17)</f>
        <v/>
      </c>
      <c r="E405" s="21">
        <f>IF(A405="","",IFERROR(EDATE(Spese!$I$21,(D405-1)*Spese!$H$21),""))</f>
        <v/>
      </c>
      <c r="F405" s="38">
        <f>IF(A405="","",IFERROR(IF(D405=Spese!$G$21,Spese!$L$21-Spese!$M$21*(Spese!$G$21-1),Spese!$M$21),""))</f>
        <v/>
      </c>
      <c r="G405" s="5">
        <f>IF(A405="","",IFERROR(IF(Spese!$K$21="Annullato","Annullata",IF(Spese!$K$21="Sospeso","Sospesa",IF(Spese!$K$21="Da valutare","Da valutare",IF(E405="","Da completare",IF(D405&lt;=Spese!$J$21,"Saldata",IF(E405&lt;Parametri!$B$3,"Scaduta",IF(E405&lt;=Parametri!$B$3+Parametri!$B$4,"In scadenza","Programmata"))))))),"Da completare"))</f>
        <v/>
      </c>
      <c r="H405" s="23">
        <f>IF(A405="","",Spese!$D$21)</f>
        <v/>
      </c>
    </row>
    <row r="406">
      <c r="A406" s="9">
        <f>IFERROR(IF(OR(Spese!$A$21="",18&gt;Spese!$G$21),"",Spese!$A$21),"")</f>
        <v/>
      </c>
      <c r="B406" s="27">
        <f>IF(A406="","",Spese!$B$21)</f>
        <v/>
      </c>
      <c r="C406" s="27">
        <f>IF(A406="","",Spese!$C$21)</f>
        <v/>
      </c>
      <c r="D406" s="10">
        <f>IF(A406="","",18)</f>
        <v/>
      </c>
      <c r="E406" s="25">
        <f>IF(A406="","",IFERROR(EDATE(Spese!$I$21,(D406-1)*Spese!$H$21),""))</f>
        <v/>
      </c>
      <c r="F406" s="40">
        <f>IF(A406="","",IFERROR(IF(D406=Spese!$G$21,Spese!$L$21-Spese!$M$21*(Spese!$G$21-1),Spese!$M$21),""))</f>
        <v/>
      </c>
      <c r="G406" s="9">
        <f>IF(A406="","",IFERROR(IF(Spese!$K$21="Annullato","Annullata",IF(Spese!$K$21="Sospeso","Sospesa",IF(Spese!$K$21="Da valutare","Da valutare",IF(E406="","Da completare",IF(D406&lt;=Spese!$J$21,"Saldata",IF(E406&lt;Parametri!$B$3,"Scaduta",IF(E406&lt;=Parametri!$B$3+Parametri!$B$4,"In scadenza","Programmata"))))))),"Da completare"))</f>
        <v/>
      </c>
      <c r="H406" s="27">
        <f>IF(A406="","",Spese!$D$21)</f>
        <v/>
      </c>
    </row>
    <row r="407">
      <c r="A407" s="5">
        <f>IFERROR(IF(OR(Spese!$A$21="",19&gt;Spese!$G$21),"",Spese!$A$21),"")</f>
        <v/>
      </c>
      <c r="B407" s="23">
        <f>IF(A407="","",Spese!$B$21)</f>
        <v/>
      </c>
      <c r="C407" s="23">
        <f>IF(A407="","",Spese!$C$21)</f>
        <v/>
      </c>
      <c r="D407" s="6">
        <f>IF(A407="","",19)</f>
        <v/>
      </c>
      <c r="E407" s="21">
        <f>IF(A407="","",IFERROR(EDATE(Spese!$I$21,(D407-1)*Spese!$H$21),""))</f>
        <v/>
      </c>
      <c r="F407" s="38">
        <f>IF(A407="","",IFERROR(IF(D407=Spese!$G$21,Spese!$L$21-Spese!$M$21*(Spese!$G$21-1),Spese!$M$21),""))</f>
        <v/>
      </c>
      <c r="G407" s="5">
        <f>IF(A407="","",IFERROR(IF(Spese!$K$21="Annullato","Annullata",IF(Spese!$K$21="Sospeso","Sospesa",IF(Spese!$K$21="Da valutare","Da valutare",IF(E407="","Da completare",IF(D407&lt;=Spese!$J$21,"Saldata",IF(E407&lt;Parametri!$B$3,"Scaduta",IF(E407&lt;=Parametri!$B$3+Parametri!$B$4,"In scadenza","Programmata"))))))),"Da completare"))</f>
        <v/>
      </c>
      <c r="H407" s="23">
        <f>IF(A407="","",Spese!$D$21)</f>
        <v/>
      </c>
    </row>
    <row r="408">
      <c r="A408" s="9">
        <f>IFERROR(IF(OR(Spese!$A$21="",20&gt;Spese!$G$21),"",Spese!$A$21),"")</f>
        <v/>
      </c>
      <c r="B408" s="27">
        <f>IF(A408="","",Spese!$B$21)</f>
        <v/>
      </c>
      <c r="C408" s="27">
        <f>IF(A408="","",Spese!$C$21)</f>
        <v/>
      </c>
      <c r="D408" s="10">
        <f>IF(A408="","",20)</f>
        <v/>
      </c>
      <c r="E408" s="25">
        <f>IF(A408="","",IFERROR(EDATE(Spese!$I$21,(D408-1)*Spese!$H$21),""))</f>
        <v/>
      </c>
      <c r="F408" s="40">
        <f>IF(A408="","",IFERROR(IF(D408=Spese!$G$21,Spese!$L$21-Spese!$M$21*(Spese!$G$21-1),Spese!$M$21),""))</f>
        <v/>
      </c>
      <c r="G408" s="9">
        <f>IF(A408="","",IFERROR(IF(Spese!$K$21="Annullato","Annullata",IF(Spese!$K$21="Sospeso","Sospesa",IF(Spese!$K$21="Da valutare","Da valutare",IF(E408="","Da completare",IF(D408&lt;=Spese!$J$21,"Saldata",IF(E408&lt;Parametri!$B$3,"Scaduta",IF(E408&lt;=Parametri!$B$3+Parametri!$B$4,"In scadenza","Programmata"))))))),"Da completare"))</f>
        <v/>
      </c>
      <c r="H408" s="27">
        <f>IF(A408="","",Spese!$D$21)</f>
        <v/>
      </c>
    </row>
    <row r="409">
      <c r="A409" s="5">
        <f>IFERROR(IF(OR(Spese!$A$21="",21&gt;Spese!$G$21),"",Spese!$A$21),"")</f>
        <v/>
      </c>
      <c r="B409" s="23">
        <f>IF(A409="","",Spese!$B$21)</f>
        <v/>
      </c>
      <c r="C409" s="23">
        <f>IF(A409="","",Spese!$C$21)</f>
        <v/>
      </c>
      <c r="D409" s="6">
        <f>IF(A409="","",21)</f>
        <v/>
      </c>
      <c r="E409" s="21">
        <f>IF(A409="","",IFERROR(EDATE(Spese!$I$21,(D409-1)*Spese!$H$21),""))</f>
        <v/>
      </c>
      <c r="F409" s="38">
        <f>IF(A409="","",IFERROR(IF(D409=Spese!$G$21,Spese!$L$21-Spese!$M$21*(Spese!$G$21-1),Spese!$M$21),""))</f>
        <v/>
      </c>
      <c r="G409" s="5">
        <f>IF(A409="","",IFERROR(IF(Spese!$K$21="Annullato","Annullata",IF(Spese!$K$21="Sospeso","Sospesa",IF(Spese!$K$21="Da valutare","Da valutare",IF(E409="","Da completare",IF(D409&lt;=Spese!$J$21,"Saldata",IF(E409&lt;Parametri!$B$3,"Scaduta",IF(E409&lt;=Parametri!$B$3+Parametri!$B$4,"In scadenza","Programmata"))))))),"Da completare"))</f>
        <v/>
      </c>
      <c r="H409" s="23">
        <f>IF(A409="","",Spese!$D$21)</f>
        <v/>
      </c>
    </row>
    <row r="410">
      <c r="A410" s="9">
        <f>IFERROR(IF(OR(Spese!$A$21="",22&gt;Spese!$G$21),"",Spese!$A$21),"")</f>
        <v/>
      </c>
      <c r="B410" s="27">
        <f>IF(A410="","",Spese!$B$21)</f>
        <v/>
      </c>
      <c r="C410" s="27">
        <f>IF(A410="","",Spese!$C$21)</f>
        <v/>
      </c>
      <c r="D410" s="10">
        <f>IF(A410="","",22)</f>
        <v/>
      </c>
      <c r="E410" s="25">
        <f>IF(A410="","",IFERROR(EDATE(Spese!$I$21,(D410-1)*Spese!$H$21),""))</f>
        <v/>
      </c>
      <c r="F410" s="40">
        <f>IF(A410="","",IFERROR(IF(D410=Spese!$G$21,Spese!$L$21-Spese!$M$21*(Spese!$G$21-1),Spese!$M$21),""))</f>
        <v/>
      </c>
      <c r="G410" s="9">
        <f>IF(A410="","",IFERROR(IF(Spese!$K$21="Annullato","Annullata",IF(Spese!$K$21="Sospeso","Sospesa",IF(Spese!$K$21="Da valutare","Da valutare",IF(E410="","Da completare",IF(D410&lt;=Spese!$J$21,"Saldata",IF(E410&lt;Parametri!$B$3,"Scaduta",IF(E410&lt;=Parametri!$B$3+Parametri!$B$4,"In scadenza","Programmata"))))))),"Da completare"))</f>
        <v/>
      </c>
      <c r="H410" s="27">
        <f>IF(A410="","",Spese!$D$21)</f>
        <v/>
      </c>
    </row>
    <row r="411">
      <c r="A411" s="5">
        <f>IFERROR(IF(OR(Spese!$A$21="",23&gt;Spese!$G$21),"",Spese!$A$21),"")</f>
        <v/>
      </c>
      <c r="B411" s="23">
        <f>IF(A411="","",Spese!$B$21)</f>
        <v/>
      </c>
      <c r="C411" s="23">
        <f>IF(A411="","",Spese!$C$21)</f>
        <v/>
      </c>
      <c r="D411" s="6">
        <f>IF(A411="","",23)</f>
        <v/>
      </c>
      <c r="E411" s="21">
        <f>IF(A411="","",IFERROR(EDATE(Spese!$I$21,(D411-1)*Spese!$H$21),""))</f>
        <v/>
      </c>
      <c r="F411" s="38">
        <f>IF(A411="","",IFERROR(IF(D411=Spese!$G$21,Spese!$L$21-Spese!$M$21*(Spese!$G$21-1),Spese!$M$21),""))</f>
        <v/>
      </c>
      <c r="G411" s="5">
        <f>IF(A411="","",IFERROR(IF(Spese!$K$21="Annullato","Annullata",IF(Spese!$K$21="Sospeso","Sospesa",IF(Spese!$K$21="Da valutare","Da valutare",IF(E411="","Da completare",IF(D411&lt;=Spese!$J$21,"Saldata",IF(E411&lt;Parametri!$B$3,"Scaduta",IF(E411&lt;=Parametri!$B$3+Parametri!$B$4,"In scadenza","Programmata"))))))),"Da completare"))</f>
        <v/>
      </c>
      <c r="H411" s="23">
        <f>IF(A411="","",Spese!$D$21)</f>
        <v/>
      </c>
    </row>
    <row r="412">
      <c r="A412" s="9">
        <f>IFERROR(IF(OR(Spese!$A$21="",24&gt;Spese!$G$21),"",Spese!$A$21),"")</f>
        <v/>
      </c>
      <c r="B412" s="27">
        <f>IF(A412="","",Spese!$B$21)</f>
        <v/>
      </c>
      <c r="C412" s="27">
        <f>IF(A412="","",Spese!$C$21)</f>
        <v/>
      </c>
      <c r="D412" s="10">
        <f>IF(A412="","",24)</f>
        <v/>
      </c>
      <c r="E412" s="25">
        <f>IF(A412="","",IFERROR(EDATE(Spese!$I$21,(D412-1)*Spese!$H$21),""))</f>
        <v/>
      </c>
      <c r="F412" s="40">
        <f>IF(A412="","",IFERROR(IF(D412=Spese!$G$21,Spese!$L$21-Spese!$M$21*(Spese!$G$21-1),Spese!$M$21),""))</f>
        <v/>
      </c>
      <c r="G412" s="9">
        <f>IF(A412="","",IFERROR(IF(Spese!$K$21="Annullato","Annullata",IF(Spese!$K$21="Sospeso","Sospesa",IF(Spese!$K$21="Da valutare","Da valutare",IF(E412="","Da completare",IF(D412&lt;=Spese!$J$21,"Saldata",IF(E412&lt;Parametri!$B$3,"Scaduta",IF(E412&lt;=Parametri!$B$3+Parametri!$B$4,"In scadenza","Programmata"))))))),"Da completare"))</f>
        <v/>
      </c>
      <c r="H412" s="27">
        <f>IF(A412="","",Spese!$D$21)</f>
        <v/>
      </c>
    </row>
    <row r="413">
      <c r="A413" s="5">
        <f>IFERROR(IF(OR(Spese!$A$22="",1&gt;Spese!$G$22),"",Spese!$A$22),"")</f>
        <v/>
      </c>
      <c r="B413" s="23">
        <f>IF(A413="","",Spese!$B$22)</f>
        <v/>
      </c>
      <c r="C413" s="23">
        <f>IF(A413="","",Spese!$C$22)</f>
        <v/>
      </c>
      <c r="D413" s="6">
        <f>IF(A413="","",1)</f>
        <v/>
      </c>
      <c r="E413" s="21">
        <f>IF(A413="","",IFERROR(EDATE(Spese!$I$22,(D413-1)*Spese!$H$22),""))</f>
        <v/>
      </c>
      <c r="F413" s="38">
        <f>IF(A413="","",IFERROR(IF(D413=Spese!$G$22,Spese!$L$22-Spese!$M$22*(Spese!$G$22-1),Spese!$M$22),""))</f>
        <v/>
      </c>
      <c r="G413" s="5">
        <f>IF(A413="","",IFERROR(IF(Spese!$K$22="Annullato","Annullata",IF(Spese!$K$22="Sospeso","Sospesa",IF(Spese!$K$22="Da valutare","Da valutare",IF(E413="","Da completare",IF(D413&lt;=Spese!$J$22,"Saldata",IF(E413&lt;Parametri!$B$3,"Scaduta",IF(E413&lt;=Parametri!$B$3+Parametri!$B$4,"In scadenza","Programmata"))))))),"Da completare"))</f>
        <v/>
      </c>
      <c r="H413" s="23">
        <f>IF(A413="","",Spese!$D$22)</f>
        <v/>
      </c>
    </row>
    <row r="414">
      <c r="A414" s="9">
        <f>IFERROR(IF(OR(Spese!$A$22="",2&gt;Spese!$G$22),"",Spese!$A$22),"")</f>
        <v/>
      </c>
      <c r="B414" s="27">
        <f>IF(A414="","",Spese!$B$22)</f>
        <v/>
      </c>
      <c r="C414" s="27">
        <f>IF(A414="","",Spese!$C$22)</f>
        <v/>
      </c>
      <c r="D414" s="10">
        <f>IF(A414="","",2)</f>
        <v/>
      </c>
      <c r="E414" s="25">
        <f>IF(A414="","",IFERROR(EDATE(Spese!$I$22,(D414-1)*Spese!$H$22),""))</f>
        <v/>
      </c>
      <c r="F414" s="40">
        <f>IF(A414="","",IFERROR(IF(D414=Spese!$G$22,Spese!$L$22-Spese!$M$22*(Spese!$G$22-1),Spese!$M$22),""))</f>
        <v/>
      </c>
      <c r="G414" s="9">
        <f>IF(A414="","",IFERROR(IF(Spese!$K$22="Annullato","Annullata",IF(Spese!$K$22="Sospeso","Sospesa",IF(Spese!$K$22="Da valutare","Da valutare",IF(E414="","Da completare",IF(D414&lt;=Spese!$J$22,"Saldata",IF(E414&lt;Parametri!$B$3,"Scaduta",IF(E414&lt;=Parametri!$B$3+Parametri!$B$4,"In scadenza","Programmata"))))))),"Da completare"))</f>
        <v/>
      </c>
      <c r="H414" s="27">
        <f>IF(A414="","",Spese!$D$22)</f>
        <v/>
      </c>
    </row>
    <row r="415">
      <c r="A415" s="5">
        <f>IFERROR(IF(OR(Spese!$A$22="",3&gt;Spese!$G$22),"",Spese!$A$22),"")</f>
        <v/>
      </c>
      <c r="B415" s="23">
        <f>IF(A415="","",Spese!$B$22)</f>
        <v/>
      </c>
      <c r="C415" s="23">
        <f>IF(A415="","",Spese!$C$22)</f>
        <v/>
      </c>
      <c r="D415" s="6">
        <f>IF(A415="","",3)</f>
        <v/>
      </c>
      <c r="E415" s="21">
        <f>IF(A415="","",IFERROR(EDATE(Spese!$I$22,(D415-1)*Spese!$H$22),""))</f>
        <v/>
      </c>
      <c r="F415" s="38">
        <f>IF(A415="","",IFERROR(IF(D415=Spese!$G$22,Spese!$L$22-Spese!$M$22*(Spese!$G$22-1),Spese!$M$22),""))</f>
        <v/>
      </c>
      <c r="G415" s="5">
        <f>IF(A415="","",IFERROR(IF(Spese!$K$22="Annullato","Annullata",IF(Spese!$K$22="Sospeso","Sospesa",IF(Spese!$K$22="Da valutare","Da valutare",IF(E415="","Da completare",IF(D415&lt;=Spese!$J$22,"Saldata",IF(E415&lt;Parametri!$B$3,"Scaduta",IF(E415&lt;=Parametri!$B$3+Parametri!$B$4,"In scadenza","Programmata"))))))),"Da completare"))</f>
        <v/>
      </c>
      <c r="H415" s="23">
        <f>IF(A415="","",Spese!$D$22)</f>
        <v/>
      </c>
    </row>
    <row r="416">
      <c r="A416" s="9">
        <f>IFERROR(IF(OR(Spese!$A$22="",4&gt;Spese!$G$22),"",Spese!$A$22),"")</f>
        <v/>
      </c>
      <c r="B416" s="27">
        <f>IF(A416="","",Spese!$B$22)</f>
        <v/>
      </c>
      <c r="C416" s="27">
        <f>IF(A416="","",Spese!$C$22)</f>
        <v/>
      </c>
      <c r="D416" s="10">
        <f>IF(A416="","",4)</f>
        <v/>
      </c>
      <c r="E416" s="25">
        <f>IF(A416="","",IFERROR(EDATE(Spese!$I$22,(D416-1)*Spese!$H$22),""))</f>
        <v/>
      </c>
      <c r="F416" s="40">
        <f>IF(A416="","",IFERROR(IF(D416=Spese!$G$22,Spese!$L$22-Spese!$M$22*(Spese!$G$22-1),Spese!$M$22),""))</f>
        <v/>
      </c>
      <c r="G416" s="9">
        <f>IF(A416="","",IFERROR(IF(Spese!$K$22="Annullato","Annullata",IF(Spese!$K$22="Sospeso","Sospesa",IF(Spese!$K$22="Da valutare","Da valutare",IF(E416="","Da completare",IF(D416&lt;=Spese!$J$22,"Saldata",IF(E416&lt;Parametri!$B$3,"Scaduta",IF(E416&lt;=Parametri!$B$3+Parametri!$B$4,"In scadenza","Programmata"))))))),"Da completare"))</f>
        <v/>
      </c>
      <c r="H416" s="27">
        <f>IF(A416="","",Spese!$D$22)</f>
        <v/>
      </c>
    </row>
    <row r="417">
      <c r="A417" s="5">
        <f>IFERROR(IF(OR(Spese!$A$22="",5&gt;Spese!$G$22),"",Spese!$A$22),"")</f>
        <v/>
      </c>
      <c r="B417" s="23">
        <f>IF(A417="","",Spese!$B$22)</f>
        <v/>
      </c>
      <c r="C417" s="23">
        <f>IF(A417="","",Spese!$C$22)</f>
        <v/>
      </c>
      <c r="D417" s="6">
        <f>IF(A417="","",5)</f>
        <v/>
      </c>
      <c r="E417" s="21">
        <f>IF(A417="","",IFERROR(EDATE(Spese!$I$22,(D417-1)*Spese!$H$22),""))</f>
        <v/>
      </c>
      <c r="F417" s="38">
        <f>IF(A417="","",IFERROR(IF(D417=Spese!$G$22,Spese!$L$22-Spese!$M$22*(Spese!$G$22-1),Spese!$M$22),""))</f>
        <v/>
      </c>
      <c r="G417" s="5">
        <f>IF(A417="","",IFERROR(IF(Spese!$K$22="Annullato","Annullata",IF(Spese!$K$22="Sospeso","Sospesa",IF(Spese!$K$22="Da valutare","Da valutare",IF(E417="","Da completare",IF(D417&lt;=Spese!$J$22,"Saldata",IF(E417&lt;Parametri!$B$3,"Scaduta",IF(E417&lt;=Parametri!$B$3+Parametri!$B$4,"In scadenza","Programmata"))))))),"Da completare"))</f>
        <v/>
      </c>
      <c r="H417" s="23">
        <f>IF(A417="","",Spese!$D$22)</f>
        <v/>
      </c>
    </row>
    <row r="418">
      <c r="A418" s="9">
        <f>IFERROR(IF(OR(Spese!$A$22="",6&gt;Spese!$G$22),"",Spese!$A$22),"")</f>
        <v/>
      </c>
      <c r="B418" s="27">
        <f>IF(A418="","",Spese!$B$22)</f>
        <v/>
      </c>
      <c r="C418" s="27">
        <f>IF(A418="","",Spese!$C$22)</f>
        <v/>
      </c>
      <c r="D418" s="10">
        <f>IF(A418="","",6)</f>
        <v/>
      </c>
      <c r="E418" s="25">
        <f>IF(A418="","",IFERROR(EDATE(Spese!$I$22,(D418-1)*Spese!$H$22),""))</f>
        <v/>
      </c>
      <c r="F418" s="40">
        <f>IF(A418="","",IFERROR(IF(D418=Spese!$G$22,Spese!$L$22-Spese!$M$22*(Spese!$G$22-1),Spese!$M$22),""))</f>
        <v/>
      </c>
      <c r="G418" s="9">
        <f>IF(A418="","",IFERROR(IF(Spese!$K$22="Annullato","Annullata",IF(Spese!$K$22="Sospeso","Sospesa",IF(Spese!$K$22="Da valutare","Da valutare",IF(E418="","Da completare",IF(D418&lt;=Spese!$J$22,"Saldata",IF(E418&lt;Parametri!$B$3,"Scaduta",IF(E418&lt;=Parametri!$B$3+Parametri!$B$4,"In scadenza","Programmata"))))))),"Da completare"))</f>
        <v/>
      </c>
      <c r="H418" s="27">
        <f>IF(A418="","",Spese!$D$22)</f>
        <v/>
      </c>
    </row>
    <row r="419">
      <c r="A419" s="5">
        <f>IFERROR(IF(OR(Spese!$A$22="",7&gt;Spese!$G$22),"",Spese!$A$22),"")</f>
        <v/>
      </c>
      <c r="B419" s="23">
        <f>IF(A419="","",Spese!$B$22)</f>
        <v/>
      </c>
      <c r="C419" s="23">
        <f>IF(A419="","",Spese!$C$22)</f>
        <v/>
      </c>
      <c r="D419" s="6">
        <f>IF(A419="","",7)</f>
        <v/>
      </c>
      <c r="E419" s="21">
        <f>IF(A419="","",IFERROR(EDATE(Spese!$I$22,(D419-1)*Spese!$H$22),""))</f>
        <v/>
      </c>
      <c r="F419" s="38">
        <f>IF(A419="","",IFERROR(IF(D419=Spese!$G$22,Spese!$L$22-Spese!$M$22*(Spese!$G$22-1),Spese!$M$22),""))</f>
        <v/>
      </c>
      <c r="G419" s="5">
        <f>IF(A419="","",IFERROR(IF(Spese!$K$22="Annullato","Annullata",IF(Spese!$K$22="Sospeso","Sospesa",IF(Spese!$K$22="Da valutare","Da valutare",IF(E419="","Da completare",IF(D419&lt;=Spese!$J$22,"Saldata",IF(E419&lt;Parametri!$B$3,"Scaduta",IF(E419&lt;=Parametri!$B$3+Parametri!$B$4,"In scadenza","Programmata"))))))),"Da completare"))</f>
        <v/>
      </c>
      <c r="H419" s="23">
        <f>IF(A419="","",Spese!$D$22)</f>
        <v/>
      </c>
    </row>
    <row r="420">
      <c r="A420" s="9">
        <f>IFERROR(IF(OR(Spese!$A$22="",8&gt;Spese!$G$22),"",Spese!$A$22),"")</f>
        <v/>
      </c>
      <c r="B420" s="27">
        <f>IF(A420="","",Spese!$B$22)</f>
        <v/>
      </c>
      <c r="C420" s="27">
        <f>IF(A420="","",Spese!$C$22)</f>
        <v/>
      </c>
      <c r="D420" s="10">
        <f>IF(A420="","",8)</f>
        <v/>
      </c>
      <c r="E420" s="25">
        <f>IF(A420="","",IFERROR(EDATE(Spese!$I$22,(D420-1)*Spese!$H$22),""))</f>
        <v/>
      </c>
      <c r="F420" s="40">
        <f>IF(A420="","",IFERROR(IF(D420=Spese!$G$22,Spese!$L$22-Spese!$M$22*(Spese!$G$22-1),Spese!$M$22),""))</f>
        <v/>
      </c>
      <c r="G420" s="9">
        <f>IF(A420="","",IFERROR(IF(Spese!$K$22="Annullato","Annullata",IF(Spese!$K$22="Sospeso","Sospesa",IF(Spese!$K$22="Da valutare","Da valutare",IF(E420="","Da completare",IF(D420&lt;=Spese!$J$22,"Saldata",IF(E420&lt;Parametri!$B$3,"Scaduta",IF(E420&lt;=Parametri!$B$3+Parametri!$B$4,"In scadenza","Programmata"))))))),"Da completare"))</f>
        <v/>
      </c>
      <c r="H420" s="27">
        <f>IF(A420="","",Spese!$D$22)</f>
        <v/>
      </c>
    </row>
    <row r="421">
      <c r="A421" s="5">
        <f>IFERROR(IF(OR(Spese!$A$22="",9&gt;Spese!$G$22),"",Spese!$A$22),"")</f>
        <v/>
      </c>
      <c r="B421" s="23">
        <f>IF(A421="","",Spese!$B$22)</f>
        <v/>
      </c>
      <c r="C421" s="23">
        <f>IF(A421="","",Spese!$C$22)</f>
        <v/>
      </c>
      <c r="D421" s="6">
        <f>IF(A421="","",9)</f>
        <v/>
      </c>
      <c r="E421" s="21">
        <f>IF(A421="","",IFERROR(EDATE(Spese!$I$22,(D421-1)*Spese!$H$22),""))</f>
        <v/>
      </c>
      <c r="F421" s="38">
        <f>IF(A421="","",IFERROR(IF(D421=Spese!$G$22,Spese!$L$22-Spese!$M$22*(Spese!$G$22-1),Spese!$M$22),""))</f>
        <v/>
      </c>
      <c r="G421" s="5">
        <f>IF(A421="","",IFERROR(IF(Spese!$K$22="Annullato","Annullata",IF(Spese!$K$22="Sospeso","Sospesa",IF(Spese!$K$22="Da valutare","Da valutare",IF(E421="","Da completare",IF(D421&lt;=Spese!$J$22,"Saldata",IF(E421&lt;Parametri!$B$3,"Scaduta",IF(E421&lt;=Parametri!$B$3+Parametri!$B$4,"In scadenza","Programmata"))))))),"Da completare"))</f>
        <v/>
      </c>
      <c r="H421" s="23">
        <f>IF(A421="","",Spese!$D$22)</f>
        <v/>
      </c>
    </row>
    <row r="422">
      <c r="A422" s="9">
        <f>IFERROR(IF(OR(Spese!$A$22="",10&gt;Spese!$G$22),"",Spese!$A$22),"")</f>
        <v/>
      </c>
      <c r="B422" s="27">
        <f>IF(A422="","",Spese!$B$22)</f>
        <v/>
      </c>
      <c r="C422" s="27">
        <f>IF(A422="","",Spese!$C$22)</f>
        <v/>
      </c>
      <c r="D422" s="10">
        <f>IF(A422="","",10)</f>
        <v/>
      </c>
      <c r="E422" s="25">
        <f>IF(A422="","",IFERROR(EDATE(Spese!$I$22,(D422-1)*Spese!$H$22),""))</f>
        <v/>
      </c>
      <c r="F422" s="40">
        <f>IF(A422="","",IFERROR(IF(D422=Spese!$G$22,Spese!$L$22-Spese!$M$22*(Spese!$G$22-1),Spese!$M$22),""))</f>
        <v/>
      </c>
      <c r="G422" s="9">
        <f>IF(A422="","",IFERROR(IF(Spese!$K$22="Annullato","Annullata",IF(Spese!$K$22="Sospeso","Sospesa",IF(Spese!$K$22="Da valutare","Da valutare",IF(E422="","Da completare",IF(D422&lt;=Spese!$J$22,"Saldata",IF(E422&lt;Parametri!$B$3,"Scaduta",IF(E422&lt;=Parametri!$B$3+Parametri!$B$4,"In scadenza","Programmata"))))))),"Da completare"))</f>
        <v/>
      </c>
      <c r="H422" s="27">
        <f>IF(A422="","",Spese!$D$22)</f>
        <v/>
      </c>
    </row>
    <row r="423">
      <c r="A423" s="5">
        <f>IFERROR(IF(OR(Spese!$A$22="",11&gt;Spese!$G$22),"",Spese!$A$22),"")</f>
        <v/>
      </c>
      <c r="B423" s="23">
        <f>IF(A423="","",Spese!$B$22)</f>
        <v/>
      </c>
      <c r="C423" s="23">
        <f>IF(A423="","",Spese!$C$22)</f>
        <v/>
      </c>
      <c r="D423" s="6">
        <f>IF(A423="","",11)</f>
        <v/>
      </c>
      <c r="E423" s="21">
        <f>IF(A423="","",IFERROR(EDATE(Spese!$I$22,(D423-1)*Spese!$H$22),""))</f>
        <v/>
      </c>
      <c r="F423" s="38">
        <f>IF(A423="","",IFERROR(IF(D423=Spese!$G$22,Spese!$L$22-Spese!$M$22*(Spese!$G$22-1),Spese!$M$22),""))</f>
        <v/>
      </c>
      <c r="G423" s="5">
        <f>IF(A423="","",IFERROR(IF(Spese!$K$22="Annullato","Annullata",IF(Spese!$K$22="Sospeso","Sospesa",IF(Spese!$K$22="Da valutare","Da valutare",IF(E423="","Da completare",IF(D423&lt;=Spese!$J$22,"Saldata",IF(E423&lt;Parametri!$B$3,"Scaduta",IF(E423&lt;=Parametri!$B$3+Parametri!$B$4,"In scadenza","Programmata"))))))),"Da completare"))</f>
        <v/>
      </c>
      <c r="H423" s="23">
        <f>IF(A423="","",Spese!$D$22)</f>
        <v/>
      </c>
    </row>
    <row r="424">
      <c r="A424" s="9">
        <f>IFERROR(IF(OR(Spese!$A$22="",12&gt;Spese!$G$22),"",Spese!$A$22),"")</f>
        <v/>
      </c>
      <c r="B424" s="27">
        <f>IF(A424="","",Spese!$B$22)</f>
        <v/>
      </c>
      <c r="C424" s="27">
        <f>IF(A424="","",Spese!$C$22)</f>
        <v/>
      </c>
      <c r="D424" s="10">
        <f>IF(A424="","",12)</f>
        <v/>
      </c>
      <c r="E424" s="25">
        <f>IF(A424="","",IFERROR(EDATE(Spese!$I$22,(D424-1)*Spese!$H$22),""))</f>
        <v/>
      </c>
      <c r="F424" s="40">
        <f>IF(A424="","",IFERROR(IF(D424=Spese!$G$22,Spese!$L$22-Spese!$M$22*(Spese!$G$22-1),Spese!$M$22),""))</f>
        <v/>
      </c>
      <c r="G424" s="9">
        <f>IF(A424="","",IFERROR(IF(Spese!$K$22="Annullato","Annullata",IF(Spese!$K$22="Sospeso","Sospesa",IF(Spese!$K$22="Da valutare","Da valutare",IF(E424="","Da completare",IF(D424&lt;=Spese!$J$22,"Saldata",IF(E424&lt;Parametri!$B$3,"Scaduta",IF(E424&lt;=Parametri!$B$3+Parametri!$B$4,"In scadenza","Programmata"))))))),"Da completare"))</f>
        <v/>
      </c>
      <c r="H424" s="27">
        <f>IF(A424="","",Spese!$D$22)</f>
        <v/>
      </c>
    </row>
    <row r="425">
      <c r="A425" s="5">
        <f>IFERROR(IF(OR(Spese!$A$22="",13&gt;Spese!$G$22),"",Spese!$A$22),"")</f>
        <v/>
      </c>
      <c r="B425" s="23">
        <f>IF(A425="","",Spese!$B$22)</f>
        <v/>
      </c>
      <c r="C425" s="23">
        <f>IF(A425="","",Spese!$C$22)</f>
        <v/>
      </c>
      <c r="D425" s="6">
        <f>IF(A425="","",13)</f>
        <v/>
      </c>
      <c r="E425" s="21">
        <f>IF(A425="","",IFERROR(EDATE(Spese!$I$22,(D425-1)*Spese!$H$22),""))</f>
        <v/>
      </c>
      <c r="F425" s="38">
        <f>IF(A425="","",IFERROR(IF(D425=Spese!$G$22,Spese!$L$22-Spese!$M$22*(Spese!$G$22-1),Spese!$M$22),""))</f>
        <v/>
      </c>
      <c r="G425" s="5">
        <f>IF(A425="","",IFERROR(IF(Spese!$K$22="Annullato","Annullata",IF(Spese!$K$22="Sospeso","Sospesa",IF(Spese!$K$22="Da valutare","Da valutare",IF(E425="","Da completare",IF(D425&lt;=Spese!$J$22,"Saldata",IF(E425&lt;Parametri!$B$3,"Scaduta",IF(E425&lt;=Parametri!$B$3+Parametri!$B$4,"In scadenza","Programmata"))))))),"Da completare"))</f>
        <v/>
      </c>
      <c r="H425" s="23">
        <f>IF(A425="","",Spese!$D$22)</f>
        <v/>
      </c>
    </row>
    <row r="426">
      <c r="A426" s="9">
        <f>IFERROR(IF(OR(Spese!$A$22="",14&gt;Spese!$G$22),"",Spese!$A$22),"")</f>
        <v/>
      </c>
      <c r="B426" s="27">
        <f>IF(A426="","",Spese!$B$22)</f>
        <v/>
      </c>
      <c r="C426" s="27">
        <f>IF(A426="","",Spese!$C$22)</f>
        <v/>
      </c>
      <c r="D426" s="10">
        <f>IF(A426="","",14)</f>
        <v/>
      </c>
      <c r="E426" s="25">
        <f>IF(A426="","",IFERROR(EDATE(Spese!$I$22,(D426-1)*Spese!$H$22),""))</f>
        <v/>
      </c>
      <c r="F426" s="40">
        <f>IF(A426="","",IFERROR(IF(D426=Spese!$G$22,Spese!$L$22-Spese!$M$22*(Spese!$G$22-1),Spese!$M$22),""))</f>
        <v/>
      </c>
      <c r="G426" s="9">
        <f>IF(A426="","",IFERROR(IF(Spese!$K$22="Annullato","Annullata",IF(Spese!$K$22="Sospeso","Sospesa",IF(Spese!$K$22="Da valutare","Da valutare",IF(E426="","Da completare",IF(D426&lt;=Spese!$J$22,"Saldata",IF(E426&lt;Parametri!$B$3,"Scaduta",IF(E426&lt;=Parametri!$B$3+Parametri!$B$4,"In scadenza","Programmata"))))))),"Da completare"))</f>
        <v/>
      </c>
      <c r="H426" s="27">
        <f>IF(A426="","",Spese!$D$22)</f>
        <v/>
      </c>
    </row>
    <row r="427">
      <c r="A427" s="5">
        <f>IFERROR(IF(OR(Spese!$A$22="",15&gt;Spese!$G$22),"",Spese!$A$22),"")</f>
        <v/>
      </c>
      <c r="B427" s="23">
        <f>IF(A427="","",Spese!$B$22)</f>
        <v/>
      </c>
      <c r="C427" s="23">
        <f>IF(A427="","",Spese!$C$22)</f>
        <v/>
      </c>
      <c r="D427" s="6">
        <f>IF(A427="","",15)</f>
        <v/>
      </c>
      <c r="E427" s="21">
        <f>IF(A427="","",IFERROR(EDATE(Spese!$I$22,(D427-1)*Spese!$H$22),""))</f>
        <v/>
      </c>
      <c r="F427" s="38">
        <f>IF(A427="","",IFERROR(IF(D427=Spese!$G$22,Spese!$L$22-Spese!$M$22*(Spese!$G$22-1),Spese!$M$22),""))</f>
        <v/>
      </c>
      <c r="G427" s="5">
        <f>IF(A427="","",IFERROR(IF(Spese!$K$22="Annullato","Annullata",IF(Spese!$K$22="Sospeso","Sospesa",IF(Spese!$K$22="Da valutare","Da valutare",IF(E427="","Da completare",IF(D427&lt;=Spese!$J$22,"Saldata",IF(E427&lt;Parametri!$B$3,"Scaduta",IF(E427&lt;=Parametri!$B$3+Parametri!$B$4,"In scadenza","Programmata"))))))),"Da completare"))</f>
        <v/>
      </c>
      <c r="H427" s="23">
        <f>IF(A427="","",Spese!$D$22)</f>
        <v/>
      </c>
    </row>
    <row r="428">
      <c r="A428" s="9">
        <f>IFERROR(IF(OR(Spese!$A$22="",16&gt;Spese!$G$22),"",Spese!$A$22),"")</f>
        <v/>
      </c>
      <c r="B428" s="27">
        <f>IF(A428="","",Spese!$B$22)</f>
        <v/>
      </c>
      <c r="C428" s="27">
        <f>IF(A428="","",Spese!$C$22)</f>
        <v/>
      </c>
      <c r="D428" s="10">
        <f>IF(A428="","",16)</f>
        <v/>
      </c>
      <c r="E428" s="25">
        <f>IF(A428="","",IFERROR(EDATE(Spese!$I$22,(D428-1)*Spese!$H$22),""))</f>
        <v/>
      </c>
      <c r="F428" s="40">
        <f>IF(A428="","",IFERROR(IF(D428=Spese!$G$22,Spese!$L$22-Spese!$M$22*(Spese!$G$22-1),Spese!$M$22),""))</f>
        <v/>
      </c>
      <c r="G428" s="9">
        <f>IF(A428="","",IFERROR(IF(Spese!$K$22="Annullato","Annullata",IF(Spese!$K$22="Sospeso","Sospesa",IF(Spese!$K$22="Da valutare","Da valutare",IF(E428="","Da completare",IF(D428&lt;=Spese!$J$22,"Saldata",IF(E428&lt;Parametri!$B$3,"Scaduta",IF(E428&lt;=Parametri!$B$3+Parametri!$B$4,"In scadenza","Programmata"))))))),"Da completare"))</f>
        <v/>
      </c>
      <c r="H428" s="27">
        <f>IF(A428="","",Spese!$D$22)</f>
        <v/>
      </c>
    </row>
    <row r="429">
      <c r="A429" s="5">
        <f>IFERROR(IF(OR(Spese!$A$22="",17&gt;Spese!$G$22),"",Spese!$A$22),"")</f>
        <v/>
      </c>
      <c r="B429" s="23">
        <f>IF(A429="","",Spese!$B$22)</f>
        <v/>
      </c>
      <c r="C429" s="23">
        <f>IF(A429="","",Spese!$C$22)</f>
        <v/>
      </c>
      <c r="D429" s="6">
        <f>IF(A429="","",17)</f>
        <v/>
      </c>
      <c r="E429" s="21">
        <f>IF(A429="","",IFERROR(EDATE(Spese!$I$22,(D429-1)*Spese!$H$22),""))</f>
        <v/>
      </c>
      <c r="F429" s="38">
        <f>IF(A429="","",IFERROR(IF(D429=Spese!$G$22,Spese!$L$22-Spese!$M$22*(Spese!$G$22-1),Spese!$M$22),""))</f>
        <v/>
      </c>
      <c r="G429" s="5">
        <f>IF(A429="","",IFERROR(IF(Spese!$K$22="Annullato","Annullata",IF(Spese!$K$22="Sospeso","Sospesa",IF(Spese!$K$22="Da valutare","Da valutare",IF(E429="","Da completare",IF(D429&lt;=Spese!$J$22,"Saldata",IF(E429&lt;Parametri!$B$3,"Scaduta",IF(E429&lt;=Parametri!$B$3+Parametri!$B$4,"In scadenza","Programmata"))))))),"Da completare"))</f>
        <v/>
      </c>
      <c r="H429" s="23">
        <f>IF(A429="","",Spese!$D$22)</f>
        <v/>
      </c>
    </row>
    <row r="430">
      <c r="A430" s="9">
        <f>IFERROR(IF(OR(Spese!$A$22="",18&gt;Spese!$G$22),"",Spese!$A$22),"")</f>
        <v/>
      </c>
      <c r="B430" s="27">
        <f>IF(A430="","",Spese!$B$22)</f>
        <v/>
      </c>
      <c r="C430" s="27">
        <f>IF(A430="","",Spese!$C$22)</f>
        <v/>
      </c>
      <c r="D430" s="10">
        <f>IF(A430="","",18)</f>
        <v/>
      </c>
      <c r="E430" s="25">
        <f>IF(A430="","",IFERROR(EDATE(Spese!$I$22,(D430-1)*Spese!$H$22),""))</f>
        <v/>
      </c>
      <c r="F430" s="40">
        <f>IF(A430="","",IFERROR(IF(D430=Spese!$G$22,Spese!$L$22-Spese!$M$22*(Spese!$G$22-1),Spese!$M$22),""))</f>
        <v/>
      </c>
      <c r="G430" s="9">
        <f>IF(A430="","",IFERROR(IF(Spese!$K$22="Annullato","Annullata",IF(Spese!$K$22="Sospeso","Sospesa",IF(Spese!$K$22="Da valutare","Da valutare",IF(E430="","Da completare",IF(D430&lt;=Spese!$J$22,"Saldata",IF(E430&lt;Parametri!$B$3,"Scaduta",IF(E430&lt;=Parametri!$B$3+Parametri!$B$4,"In scadenza","Programmata"))))))),"Da completare"))</f>
        <v/>
      </c>
      <c r="H430" s="27">
        <f>IF(A430="","",Spese!$D$22)</f>
        <v/>
      </c>
    </row>
    <row r="431">
      <c r="A431" s="5">
        <f>IFERROR(IF(OR(Spese!$A$22="",19&gt;Spese!$G$22),"",Spese!$A$22),"")</f>
        <v/>
      </c>
      <c r="B431" s="23">
        <f>IF(A431="","",Spese!$B$22)</f>
        <v/>
      </c>
      <c r="C431" s="23">
        <f>IF(A431="","",Spese!$C$22)</f>
        <v/>
      </c>
      <c r="D431" s="6">
        <f>IF(A431="","",19)</f>
        <v/>
      </c>
      <c r="E431" s="21">
        <f>IF(A431="","",IFERROR(EDATE(Spese!$I$22,(D431-1)*Spese!$H$22),""))</f>
        <v/>
      </c>
      <c r="F431" s="38">
        <f>IF(A431="","",IFERROR(IF(D431=Spese!$G$22,Spese!$L$22-Spese!$M$22*(Spese!$G$22-1),Spese!$M$22),""))</f>
        <v/>
      </c>
      <c r="G431" s="5">
        <f>IF(A431="","",IFERROR(IF(Spese!$K$22="Annullato","Annullata",IF(Spese!$K$22="Sospeso","Sospesa",IF(Spese!$K$22="Da valutare","Da valutare",IF(E431="","Da completare",IF(D431&lt;=Spese!$J$22,"Saldata",IF(E431&lt;Parametri!$B$3,"Scaduta",IF(E431&lt;=Parametri!$B$3+Parametri!$B$4,"In scadenza","Programmata"))))))),"Da completare"))</f>
        <v/>
      </c>
      <c r="H431" s="23">
        <f>IF(A431="","",Spese!$D$22)</f>
        <v/>
      </c>
    </row>
    <row r="432">
      <c r="A432" s="9">
        <f>IFERROR(IF(OR(Spese!$A$22="",20&gt;Spese!$G$22),"",Spese!$A$22),"")</f>
        <v/>
      </c>
      <c r="B432" s="27">
        <f>IF(A432="","",Spese!$B$22)</f>
        <v/>
      </c>
      <c r="C432" s="27">
        <f>IF(A432="","",Spese!$C$22)</f>
        <v/>
      </c>
      <c r="D432" s="10">
        <f>IF(A432="","",20)</f>
        <v/>
      </c>
      <c r="E432" s="25">
        <f>IF(A432="","",IFERROR(EDATE(Spese!$I$22,(D432-1)*Spese!$H$22),""))</f>
        <v/>
      </c>
      <c r="F432" s="40">
        <f>IF(A432="","",IFERROR(IF(D432=Spese!$G$22,Spese!$L$22-Spese!$M$22*(Spese!$G$22-1),Spese!$M$22),""))</f>
        <v/>
      </c>
      <c r="G432" s="9">
        <f>IF(A432="","",IFERROR(IF(Spese!$K$22="Annullato","Annullata",IF(Spese!$K$22="Sospeso","Sospesa",IF(Spese!$K$22="Da valutare","Da valutare",IF(E432="","Da completare",IF(D432&lt;=Spese!$J$22,"Saldata",IF(E432&lt;Parametri!$B$3,"Scaduta",IF(E432&lt;=Parametri!$B$3+Parametri!$B$4,"In scadenza","Programmata"))))))),"Da completare"))</f>
        <v/>
      </c>
      <c r="H432" s="27">
        <f>IF(A432="","",Spese!$D$22)</f>
        <v/>
      </c>
    </row>
    <row r="433">
      <c r="A433" s="5">
        <f>IFERROR(IF(OR(Spese!$A$22="",21&gt;Spese!$G$22),"",Spese!$A$22),"")</f>
        <v/>
      </c>
      <c r="B433" s="23">
        <f>IF(A433="","",Spese!$B$22)</f>
        <v/>
      </c>
      <c r="C433" s="23">
        <f>IF(A433="","",Spese!$C$22)</f>
        <v/>
      </c>
      <c r="D433" s="6">
        <f>IF(A433="","",21)</f>
        <v/>
      </c>
      <c r="E433" s="21">
        <f>IF(A433="","",IFERROR(EDATE(Spese!$I$22,(D433-1)*Spese!$H$22),""))</f>
        <v/>
      </c>
      <c r="F433" s="38">
        <f>IF(A433="","",IFERROR(IF(D433=Spese!$G$22,Spese!$L$22-Spese!$M$22*(Spese!$G$22-1),Spese!$M$22),""))</f>
        <v/>
      </c>
      <c r="G433" s="5">
        <f>IF(A433="","",IFERROR(IF(Spese!$K$22="Annullato","Annullata",IF(Spese!$K$22="Sospeso","Sospesa",IF(Spese!$K$22="Da valutare","Da valutare",IF(E433="","Da completare",IF(D433&lt;=Spese!$J$22,"Saldata",IF(E433&lt;Parametri!$B$3,"Scaduta",IF(E433&lt;=Parametri!$B$3+Parametri!$B$4,"In scadenza","Programmata"))))))),"Da completare"))</f>
        <v/>
      </c>
      <c r="H433" s="23">
        <f>IF(A433="","",Spese!$D$22)</f>
        <v/>
      </c>
    </row>
    <row r="434">
      <c r="A434" s="9">
        <f>IFERROR(IF(OR(Spese!$A$22="",22&gt;Spese!$G$22),"",Spese!$A$22),"")</f>
        <v/>
      </c>
      <c r="B434" s="27">
        <f>IF(A434="","",Spese!$B$22)</f>
        <v/>
      </c>
      <c r="C434" s="27">
        <f>IF(A434="","",Spese!$C$22)</f>
        <v/>
      </c>
      <c r="D434" s="10">
        <f>IF(A434="","",22)</f>
        <v/>
      </c>
      <c r="E434" s="25">
        <f>IF(A434="","",IFERROR(EDATE(Spese!$I$22,(D434-1)*Spese!$H$22),""))</f>
        <v/>
      </c>
      <c r="F434" s="40">
        <f>IF(A434="","",IFERROR(IF(D434=Spese!$G$22,Spese!$L$22-Spese!$M$22*(Spese!$G$22-1),Spese!$M$22),""))</f>
        <v/>
      </c>
      <c r="G434" s="9">
        <f>IF(A434="","",IFERROR(IF(Spese!$K$22="Annullato","Annullata",IF(Spese!$K$22="Sospeso","Sospesa",IF(Spese!$K$22="Da valutare","Da valutare",IF(E434="","Da completare",IF(D434&lt;=Spese!$J$22,"Saldata",IF(E434&lt;Parametri!$B$3,"Scaduta",IF(E434&lt;=Parametri!$B$3+Parametri!$B$4,"In scadenza","Programmata"))))))),"Da completare"))</f>
        <v/>
      </c>
      <c r="H434" s="27">
        <f>IF(A434="","",Spese!$D$22)</f>
        <v/>
      </c>
    </row>
    <row r="435">
      <c r="A435" s="5">
        <f>IFERROR(IF(OR(Spese!$A$22="",23&gt;Spese!$G$22),"",Spese!$A$22),"")</f>
        <v/>
      </c>
      <c r="B435" s="23">
        <f>IF(A435="","",Spese!$B$22)</f>
        <v/>
      </c>
      <c r="C435" s="23">
        <f>IF(A435="","",Spese!$C$22)</f>
        <v/>
      </c>
      <c r="D435" s="6">
        <f>IF(A435="","",23)</f>
        <v/>
      </c>
      <c r="E435" s="21">
        <f>IF(A435="","",IFERROR(EDATE(Spese!$I$22,(D435-1)*Spese!$H$22),""))</f>
        <v/>
      </c>
      <c r="F435" s="38">
        <f>IF(A435="","",IFERROR(IF(D435=Spese!$G$22,Spese!$L$22-Spese!$M$22*(Spese!$G$22-1),Spese!$M$22),""))</f>
        <v/>
      </c>
      <c r="G435" s="5">
        <f>IF(A435="","",IFERROR(IF(Spese!$K$22="Annullato","Annullata",IF(Spese!$K$22="Sospeso","Sospesa",IF(Spese!$K$22="Da valutare","Da valutare",IF(E435="","Da completare",IF(D435&lt;=Spese!$J$22,"Saldata",IF(E435&lt;Parametri!$B$3,"Scaduta",IF(E435&lt;=Parametri!$B$3+Parametri!$B$4,"In scadenza","Programmata"))))))),"Da completare"))</f>
        <v/>
      </c>
      <c r="H435" s="23">
        <f>IF(A435="","",Spese!$D$22)</f>
        <v/>
      </c>
    </row>
    <row r="436">
      <c r="A436" s="9">
        <f>IFERROR(IF(OR(Spese!$A$22="",24&gt;Spese!$G$22),"",Spese!$A$22),"")</f>
        <v/>
      </c>
      <c r="B436" s="27">
        <f>IF(A436="","",Spese!$B$22)</f>
        <v/>
      </c>
      <c r="C436" s="27">
        <f>IF(A436="","",Spese!$C$22)</f>
        <v/>
      </c>
      <c r="D436" s="10">
        <f>IF(A436="","",24)</f>
        <v/>
      </c>
      <c r="E436" s="25">
        <f>IF(A436="","",IFERROR(EDATE(Spese!$I$22,(D436-1)*Spese!$H$22),""))</f>
        <v/>
      </c>
      <c r="F436" s="40">
        <f>IF(A436="","",IFERROR(IF(D436=Spese!$G$22,Spese!$L$22-Spese!$M$22*(Spese!$G$22-1),Spese!$M$22),""))</f>
        <v/>
      </c>
      <c r="G436" s="9">
        <f>IF(A436="","",IFERROR(IF(Spese!$K$22="Annullato","Annullata",IF(Spese!$K$22="Sospeso","Sospesa",IF(Spese!$K$22="Da valutare","Da valutare",IF(E436="","Da completare",IF(D436&lt;=Spese!$J$22,"Saldata",IF(E436&lt;Parametri!$B$3,"Scaduta",IF(E436&lt;=Parametri!$B$3+Parametri!$B$4,"In scadenza","Programmata"))))))),"Da completare"))</f>
        <v/>
      </c>
      <c r="H436" s="27">
        <f>IF(A436="","",Spese!$D$22)</f>
        <v/>
      </c>
    </row>
    <row r="437">
      <c r="A437" s="5">
        <f>IFERROR(IF(OR(Spese!$A$23="",1&gt;Spese!$G$23),"",Spese!$A$23),"")</f>
        <v/>
      </c>
      <c r="B437" s="23">
        <f>IF(A437="","",Spese!$B$23)</f>
        <v/>
      </c>
      <c r="C437" s="23">
        <f>IF(A437="","",Spese!$C$23)</f>
        <v/>
      </c>
      <c r="D437" s="6">
        <f>IF(A437="","",1)</f>
        <v/>
      </c>
      <c r="E437" s="21">
        <f>IF(A437="","",IFERROR(EDATE(Spese!$I$23,(D437-1)*Spese!$H$23),""))</f>
        <v/>
      </c>
      <c r="F437" s="38">
        <f>IF(A437="","",IFERROR(IF(D437=Spese!$G$23,Spese!$L$23-Spese!$M$23*(Spese!$G$23-1),Spese!$M$23),""))</f>
        <v/>
      </c>
      <c r="G437" s="5">
        <f>IF(A437="","",IFERROR(IF(Spese!$K$23="Annullato","Annullata",IF(Spese!$K$23="Sospeso","Sospesa",IF(Spese!$K$23="Da valutare","Da valutare",IF(E437="","Da completare",IF(D437&lt;=Spese!$J$23,"Saldata",IF(E437&lt;Parametri!$B$3,"Scaduta",IF(E437&lt;=Parametri!$B$3+Parametri!$B$4,"In scadenza","Programmata"))))))),"Da completare"))</f>
        <v/>
      </c>
      <c r="H437" s="23">
        <f>IF(A437="","",Spese!$D$23)</f>
        <v/>
      </c>
    </row>
    <row r="438">
      <c r="A438" s="9">
        <f>IFERROR(IF(OR(Spese!$A$23="",2&gt;Spese!$G$23),"",Spese!$A$23),"")</f>
        <v/>
      </c>
      <c r="B438" s="27">
        <f>IF(A438="","",Spese!$B$23)</f>
        <v/>
      </c>
      <c r="C438" s="27">
        <f>IF(A438="","",Spese!$C$23)</f>
        <v/>
      </c>
      <c r="D438" s="10">
        <f>IF(A438="","",2)</f>
        <v/>
      </c>
      <c r="E438" s="25">
        <f>IF(A438="","",IFERROR(EDATE(Spese!$I$23,(D438-1)*Spese!$H$23),""))</f>
        <v/>
      </c>
      <c r="F438" s="40">
        <f>IF(A438="","",IFERROR(IF(D438=Spese!$G$23,Spese!$L$23-Spese!$M$23*(Spese!$G$23-1),Spese!$M$23),""))</f>
        <v/>
      </c>
      <c r="G438" s="9">
        <f>IF(A438="","",IFERROR(IF(Spese!$K$23="Annullato","Annullata",IF(Spese!$K$23="Sospeso","Sospesa",IF(Spese!$K$23="Da valutare","Da valutare",IF(E438="","Da completare",IF(D438&lt;=Spese!$J$23,"Saldata",IF(E438&lt;Parametri!$B$3,"Scaduta",IF(E438&lt;=Parametri!$B$3+Parametri!$B$4,"In scadenza","Programmata"))))))),"Da completare"))</f>
        <v/>
      </c>
      <c r="H438" s="27">
        <f>IF(A438="","",Spese!$D$23)</f>
        <v/>
      </c>
    </row>
    <row r="439">
      <c r="A439" s="5">
        <f>IFERROR(IF(OR(Spese!$A$23="",3&gt;Spese!$G$23),"",Spese!$A$23),"")</f>
        <v/>
      </c>
      <c r="B439" s="23">
        <f>IF(A439="","",Spese!$B$23)</f>
        <v/>
      </c>
      <c r="C439" s="23">
        <f>IF(A439="","",Spese!$C$23)</f>
        <v/>
      </c>
      <c r="D439" s="6">
        <f>IF(A439="","",3)</f>
        <v/>
      </c>
      <c r="E439" s="21">
        <f>IF(A439="","",IFERROR(EDATE(Spese!$I$23,(D439-1)*Spese!$H$23),""))</f>
        <v/>
      </c>
      <c r="F439" s="38">
        <f>IF(A439="","",IFERROR(IF(D439=Spese!$G$23,Spese!$L$23-Spese!$M$23*(Spese!$G$23-1),Spese!$M$23),""))</f>
        <v/>
      </c>
      <c r="G439" s="5">
        <f>IF(A439="","",IFERROR(IF(Spese!$K$23="Annullato","Annullata",IF(Spese!$K$23="Sospeso","Sospesa",IF(Spese!$K$23="Da valutare","Da valutare",IF(E439="","Da completare",IF(D439&lt;=Spese!$J$23,"Saldata",IF(E439&lt;Parametri!$B$3,"Scaduta",IF(E439&lt;=Parametri!$B$3+Parametri!$B$4,"In scadenza","Programmata"))))))),"Da completare"))</f>
        <v/>
      </c>
      <c r="H439" s="23">
        <f>IF(A439="","",Spese!$D$23)</f>
        <v/>
      </c>
    </row>
    <row r="440">
      <c r="A440" s="9">
        <f>IFERROR(IF(OR(Spese!$A$23="",4&gt;Spese!$G$23),"",Spese!$A$23),"")</f>
        <v/>
      </c>
      <c r="B440" s="27">
        <f>IF(A440="","",Spese!$B$23)</f>
        <v/>
      </c>
      <c r="C440" s="27">
        <f>IF(A440="","",Spese!$C$23)</f>
        <v/>
      </c>
      <c r="D440" s="10">
        <f>IF(A440="","",4)</f>
        <v/>
      </c>
      <c r="E440" s="25">
        <f>IF(A440="","",IFERROR(EDATE(Spese!$I$23,(D440-1)*Spese!$H$23),""))</f>
        <v/>
      </c>
      <c r="F440" s="40">
        <f>IF(A440="","",IFERROR(IF(D440=Spese!$G$23,Spese!$L$23-Spese!$M$23*(Spese!$G$23-1),Spese!$M$23),""))</f>
        <v/>
      </c>
      <c r="G440" s="9">
        <f>IF(A440="","",IFERROR(IF(Spese!$K$23="Annullato","Annullata",IF(Spese!$K$23="Sospeso","Sospesa",IF(Spese!$K$23="Da valutare","Da valutare",IF(E440="","Da completare",IF(D440&lt;=Spese!$J$23,"Saldata",IF(E440&lt;Parametri!$B$3,"Scaduta",IF(E440&lt;=Parametri!$B$3+Parametri!$B$4,"In scadenza","Programmata"))))))),"Da completare"))</f>
        <v/>
      </c>
      <c r="H440" s="27">
        <f>IF(A440="","",Spese!$D$23)</f>
        <v/>
      </c>
    </row>
    <row r="441">
      <c r="A441" s="5">
        <f>IFERROR(IF(OR(Spese!$A$23="",5&gt;Spese!$G$23),"",Spese!$A$23),"")</f>
        <v/>
      </c>
      <c r="B441" s="23">
        <f>IF(A441="","",Spese!$B$23)</f>
        <v/>
      </c>
      <c r="C441" s="23">
        <f>IF(A441="","",Spese!$C$23)</f>
        <v/>
      </c>
      <c r="D441" s="6">
        <f>IF(A441="","",5)</f>
        <v/>
      </c>
      <c r="E441" s="21">
        <f>IF(A441="","",IFERROR(EDATE(Spese!$I$23,(D441-1)*Spese!$H$23),""))</f>
        <v/>
      </c>
      <c r="F441" s="38">
        <f>IF(A441="","",IFERROR(IF(D441=Spese!$G$23,Spese!$L$23-Spese!$M$23*(Spese!$G$23-1),Spese!$M$23),""))</f>
        <v/>
      </c>
      <c r="G441" s="5">
        <f>IF(A441="","",IFERROR(IF(Spese!$K$23="Annullato","Annullata",IF(Spese!$K$23="Sospeso","Sospesa",IF(Spese!$K$23="Da valutare","Da valutare",IF(E441="","Da completare",IF(D441&lt;=Spese!$J$23,"Saldata",IF(E441&lt;Parametri!$B$3,"Scaduta",IF(E441&lt;=Parametri!$B$3+Parametri!$B$4,"In scadenza","Programmata"))))))),"Da completare"))</f>
        <v/>
      </c>
      <c r="H441" s="23">
        <f>IF(A441="","",Spese!$D$23)</f>
        <v/>
      </c>
    </row>
    <row r="442">
      <c r="A442" s="9">
        <f>IFERROR(IF(OR(Spese!$A$23="",6&gt;Spese!$G$23),"",Spese!$A$23),"")</f>
        <v/>
      </c>
      <c r="B442" s="27">
        <f>IF(A442="","",Spese!$B$23)</f>
        <v/>
      </c>
      <c r="C442" s="27">
        <f>IF(A442="","",Spese!$C$23)</f>
        <v/>
      </c>
      <c r="D442" s="10">
        <f>IF(A442="","",6)</f>
        <v/>
      </c>
      <c r="E442" s="25">
        <f>IF(A442="","",IFERROR(EDATE(Spese!$I$23,(D442-1)*Spese!$H$23),""))</f>
        <v/>
      </c>
      <c r="F442" s="40">
        <f>IF(A442="","",IFERROR(IF(D442=Spese!$G$23,Spese!$L$23-Spese!$M$23*(Spese!$G$23-1),Spese!$M$23),""))</f>
        <v/>
      </c>
      <c r="G442" s="9">
        <f>IF(A442="","",IFERROR(IF(Spese!$K$23="Annullato","Annullata",IF(Spese!$K$23="Sospeso","Sospesa",IF(Spese!$K$23="Da valutare","Da valutare",IF(E442="","Da completare",IF(D442&lt;=Spese!$J$23,"Saldata",IF(E442&lt;Parametri!$B$3,"Scaduta",IF(E442&lt;=Parametri!$B$3+Parametri!$B$4,"In scadenza","Programmata"))))))),"Da completare"))</f>
        <v/>
      </c>
      <c r="H442" s="27">
        <f>IF(A442="","",Spese!$D$23)</f>
        <v/>
      </c>
    </row>
    <row r="443">
      <c r="A443" s="5">
        <f>IFERROR(IF(OR(Spese!$A$23="",7&gt;Spese!$G$23),"",Spese!$A$23),"")</f>
        <v/>
      </c>
      <c r="B443" s="23">
        <f>IF(A443="","",Spese!$B$23)</f>
        <v/>
      </c>
      <c r="C443" s="23">
        <f>IF(A443="","",Spese!$C$23)</f>
        <v/>
      </c>
      <c r="D443" s="6">
        <f>IF(A443="","",7)</f>
        <v/>
      </c>
      <c r="E443" s="21">
        <f>IF(A443="","",IFERROR(EDATE(Spese!$I$23,(D443-1)*Spese!$H$23),""))</f>
        <v/>
      </c>
      <c r="F443" s="38">
        <f>IF(A443="","",IFERROR(IF(D443=Spese!$G$23,Spese!$L$23-Spese!$M$23*(Spese!$G$23-1),Spese!$M$23),""))</f>
        <v/>
      </c>
      <c r="G443" s="5">
        <f>IF(A443="","",IFERROR(IF(Spese!$K$23="Annullato","Annullata",IF(Spese!$K$23="Sospeso","Sospesa",IF(Spese!$K$23="Da valutare","Da valutare",IF(E443="","Da completare",IF(D443&lt;=Spese!$J$23,"Saldata",IF(E443&lt;Parametri!$B$3,"Scaduta",IF(E443&lt;=Parametri!$B$3+Parametri!$B$4,"In scadenza","Programmata"))))))),"Da completare"))</f>
        <v/>
      </c>
      <c r="H443" s="23">
        <f>IF(A443="","",Spese!$D$23)</f>
        <v/>
      </c>
    </row>
    <row r="444">
      <c r="A444" s="9">
        <f>IFERROR(IF(OR(Spese!$A$23="",8&gt;Spese!$G$23),"",Spese!$A$23),"")</f>
        <v/>
      </c>
      <c r="B444" s="27">
        <f>IF(A444="","",Spese!$B$23)</f>
        <v/>
      </c>
      <c r="C444" s="27">
        <f>IF(A444="","",Spese!$C$23)</f>
        <v/>
      </c>
      <c r="D444" s="10">
        <f>IF(A444="","",8)</f>
        <v/>
      </c>
      <c r="E444" s="25">
        <f>IF(A444="","",IFERROR(EDATE(Spese!$I$23,(D444-1)*Spese!$H$23),""))</f>
        <v/>
      </c>
      <c r="F444" s="40">
        <f>IF(A444="","",IFERROR(IF(D444=Spese!$G$23,Spese!$L$23-Spese!$M$23*(Spese!$G$23-1),Spese!$M$23),""))</f>
        <v/>
      </c>
      <c r="G444" s="9">
        <f>IF(A444="","",IFERROR(IF(Spese!$K$23="Annullato","Annullata",IF(Spese!$K$23="Sospeso","Sospesa",IF(Spese!$K$23="Da valutare","Da valutare",IF(E444="","Da completare",IF(D444&lt;=Spese!$J$23,"Saldata",IF(E444&lt;Parametri!$B$3,"Scaduta",IF(E444&lt;=Parametri!$B$3+Parametri!$B$4,"In scadenza","Programmata"))))))),"Da completare"))</f>
        <v/>
      </c>
      <c r="H444" s="27">
        <f>IF(A444="","",Spese!$D$23)</f>
        <v/>
      </c>
    </row>
    <row r="445">
      <c r="A445" s="5">
        <f>IFERROR(IF(OR(Spese!$A$23="",9&gt;Spese!$G$23),"",Spese!$A$23),"")</f>
        <v/>
      </c>
      <c r="B445" s="23">
        <f>IF(A445="","",Spese!$B$23)</f>
        <v/>
      </c>
      <c r="C445" s="23">
        <f>IF(A445="","",Spese!$C$23)</f>
        <v/>
      </c>
      <c r="D445" s="6">
        <f>IF(A445="","",9)</f>
        <v/>
      </c>
      <c r="E445" s="21">
        <f>IF(A445="","",IFERROR(EDATE(Spese!$I$23,(D445-1)*Spese!$H$23),""))</f>
        <v/>
      </c>
      <c r="F445" s="38">
        <f>IF(A445="","",IFERROR(IF(D445=Spese!$G$23,Spese!$L$23-Spese!$M$23*(Spese!$G$23-1),Spese!$M$23),""))</f>
        <v/>
      </c>
      <c r="G445" s="5">
        <f>IF(A445="","",IFERROR(IF(Spese!$K$23="Annullato","Annullata",IF(Spese!$K$23="Sospeso","Sospesa",IF(Spese!$K$23="Da valutare","Da valutare",IF(E445="","Da completare",IF(D445&lt;=Spese!$J$23,"Saldata",IF(E445&lt;Parametri!$B$3,"Scaduta",IF(E445&lt;=Parametri!$B$3+Parametri!$B$4,"In scadenza","Programmata"))))))),"Da completare"))</f>
        <v/>
      </c>
      <c r="H445" s="23">
        <f>IF(A445="","",Spese!$D$23)</f>
        <v/>
      </c>
    </row>
    <row r="446">
      <c r="A446" s="9">
        <f>IFERROR(IF(OR(Spese!$A$23="",10&gt;Spese!$G$23),"",Spese!$A$23),"")</f>
        <v/>
      </c>
      <c r="B446" s="27">
        <f>IF(A446="","",Spese!$B$23)</f>
        <v/>
      </c>
      <c r="C446" s="27">
        <f>IF(A446="","",Spese!$C$23)</f>
        <v/>
      </c>
      <c r="D446" s="10">
        <f>IF(A446="","",10)</f>
        <v/>
      </c>
      <c r="E446" s="25">
        <f>IF(A446="","",IFERROR(EDATE(Spese!$I$23,(D446-1)*Spese!$H$23),""))</f>
        <v/>
      </c>
      <c r="F446" s="40">
        <f>IF(A446="","",IFERROR(IF(D446=Spese!$G$23,Spese!$L$23-Spese!$M$23*(Spese!$G$23-1),Spese!$M$23),""))</f>
        <v/>
      </c>
      <c r="G446" s="9">
        <f>IF(A446="","",IFERROR(IF(Spese!$K$23="Annullato","Annullata",IF(Spese!$K$23="Sospeso","Sospesa",IF(Spese!$K$23="Da valutare","Da valutare",IF(E446="","Da completare",IF(D446&lt;=Spese!$J$23,"Saldata",IF(E446&lt;Parametri!$B$3,"Scaduta",IF(E446&lt;=Parametri!$B$3+Parametri!$B$4,"In scadenza","Programmata"))))))),"Da completare"))</f>
        <v/>
      </c>
      <c r="H446" s="27">
        <f>IF(A446="","",Spese!$D$23)</f>
        <v/>
      </c>
    </row>
    <row r="447">
      <c r="A447" s="5">
        <f>IFERROR(IF(OR(Spese!$A$23="",11&gt;Spese!$G$23),"",Spese!$A$23),"")</f>
        <v/>
      </c>
      <c r="B447" s="23">
        <f>IF(A447="","",Spese!$B$23)</f>
        <v/>
      </c>
      <c r="C447" s="23">
        <f>IF(A447="","",Spese!$C$23)</f>
        <v/>
      </c>
      <c r="D447" s="6">
        <f>IF(A447="","",11)</f>
        <v/>
      </c>
      <c r="E447" s="21">
        <f>IF(A447="","",IFERROR(EDATE(Spese!$I$23,(D447-1)*Spese!$H$23),""))</f>
        <v/>
      </c>
      <c r="F447" s="38">
        <f>IF(A447="","",IFERROR(IF(D447=Spese!$G$23,Spese!$L$23-Spese!$M$23*(Spese!$G$23-1),Spese!$M$23),""))</f>
        <v/>
      </c>
      <c r="G447" s="5">
        <f>IF(A447="","",IFERROR(IF(Spese!$K$23="Annullato","Annullata",IF(Spese!$K$23="Sospeso","Sospesa",IF(Spese!$K$23="Da valutare","Da valutare",IF(E447="","Da completare",IF(D447&lt;=Spese!$J$23,"Saldata",IF(E447&lt;Parametri!$B$3,"Scaduta",IF(E447&lt;=Parametri!$B$3+Parametri!$B$4,"In scadenza","Programmata"))))))),"Da completare"))</f>
        <v/>
      </c>
      <c r="H447" s="23">
        <f>IF(A447="","",Spese!$D$23)</f>
        <v/>
      </c>
    </row>
    <row r="448">
      <c r="A448" s="9">
        <f>IFERROR(IF(OR(Spese!$A$23="",12&gt;Spese!$G$23),"",Spese!$A$23),"")</f>
        <v/>
      </c>
      <c r="B448" s="27">
        <f>IF(A448="","",Spese!$B$23)</f>
        <v/>
      </c>
      <c r="C448" s="27">
        <f>IF(A448="","",Spese!$C$23)</f>
        <v/>
      </c>
      <c r="D448" s="10">
        <f>IF(A448="","",12)</f>
        <v/>
      </c>
      <c r="E448" s="25">
        <f>IF(A448="","",IFERROR(EDATE(Spese!$I$23,(D448-1)*Spese!$H$23),""))</f>
        <v/>
      </c>
      <c r="F448" s="40">
        <f>IF(A448="","",IFERROR(IF(D448=Spese!$G$23,Spese!$L$23-Spese!$M$23*(Spese!$G$23-1),Spese!$M$23),""))</f>
        <v/>
      </c>
      <c r="G448" s="9">
        <f>IF(A448="","",IFERROR(IF(Spese!$K$23="Annullato","Annullata",IF(Spese!$K$23="Sospeso","Sospesa",IF(Spese!$K$23="Da valutare","Da valutare",IF(E448="","Da completare",IF(D448&lt;=Spese!$J$23,"Saldata",IF(E448&lt;Parametri!$B$3,"Scaduta",IF(E448&lt;=Parametri!$B$3+Parametri!$B$4,"In scadenza","Programmata"))))))),"Da completare"))</f>
        <v/>
      </c>
      <c r="H448" s="27">
        <f>IF(A448="","",Spese!$D$23)</f>
        <v/>
      </c>
    </row>
    <row r="449">
      <c r="A449" s="5">
        <f>IFERROR(IF(OR(Spese!$A$23="",13&gt;Spese!$G$23),"",Spese!$A$23),"")</f>
        <v/>
      </c>
      <c r="B449" s="23">
        <f>IF(A449="","",Spese!$B$23)</f>
        <v/>
      </c>
      <c r="C449" s="23">
        <f>IF(A449="","",Spese!$C$23)</f>
        <v/>
      </c>
      <c r="D449" s="6">
        <f>IF(A449="","",13)</f>
        <v/>
      </c>
      <c r="E449" s="21">
        <f>IF(A449="","",IFERROR(EDATE(Spese!$I$23,(D449-1)*Spese!$H$23),""))</f>
        <v/>
      </c>
      <c r="F449" s="38">
        <f>IF(A449="","",IFERROR(IF(D449=Spese!$G$23,Spese!$L$23-Spese!$M$23*(Spese!$G$23-1),Spese!$M$23),""))</f>
        <v/>
      </c>
      <c r="G449" s="5">
        <f>IF(A449="","",IFERROR(IF(Spese!$K$23="Annullato","Annullata",IF(Spese!$K$23="Sospeso","Sospesa",IF(Spese!$K$23="Da valutare","Da valutare",IF(E449="","Da completare",IF(D449&lt;=Spese!$J$23,"Saldata",IF(E449&lt;Parametri!$B$3,"Scaduta",IF(E449&lt;=Parametri!$B$3+Parametri!$B$4,"In scadenza","Programmata"))))))),"Da completare"))</f>
        <v/>
      </c>
      <c r="H449" s="23">
        <f>IF(A449="","",Spese!$D$23)</f>
        <v/>
      </c>
    </row>
    <row r="450">
      <c r="A450" s="9">
        <f>IFERROR(IF(OR(Spese!$A$23="",14&gt;Spese!$G$23),"",Spese!$A$23),"")</f>
        <v/>
      </c>
      <c r="B450" s="27">
        <f>IF(A450="","",Spese!$B$23)</f>
        <v/>
      </c>
      <c r="C450" s="27">
        <f>IF(A450="","",Spese!$C$23)</f>
        <v/>
      </c>
      <c r="D450" s="10">
        <f>IF(A450="","",14)</f>
        <v/>
      </c>
      <c r="E450" s="25">
        <f>IF(A450="","",IFERROR(EDATE(Spese!$I$23,(D450-1)*Spese!$H$23),""))</f>
        <v/>
      </c>
      <c r="F450" s="40">
        <f>IF(A450="","",IFERROR(IF(D450=Spese!$G$23,Spese!$L$23-Spese!$M$23*(Spese!$G$23-1),Spese!$M$23),""))</f>
        <v/>
      </c>
      <c r="G450" s="9">
        <f>IF(A450="","",IFERROR(IF(Spese!$K$23="Annullato","Annullata",IF(Spese!$K$23="Sospeso","Sospesa",IF(Spese!$K$23="Da valutare","Da valutare",IF(E450="","Da completare",IF(D450&lt;=Spese!$J$23,"Saldata",IF(E450&lt;Parametri!$B$3,"Scaduta",IF(E450&lt;=Parametri!$B$3+Parametri!$B$4,"In scadenza","Programmata"))))))),"Da completare"))</f>
        <v/>
      </c>
      <c r="H450" s="27">
        <f>IF(A450="","",Spese!$D$23)</f>
        <v/>
      </c>
    </row>
    <row r="451">
      <c r="A451" s="5">
        <f>IFERROR(IF(OR(Spese!$A$23="",15&gt;Spese!$G$23),"",Spese!$A$23),"")</f>
        <v/>
      </c>
      <c r="B451" s="23">
        <f>IF(A451="","",Spese!$B$23)</f>
        <v/>
      </c>
      <c r="C451" s="23">
        <f>IF(A451="","",Spese!$C$23)</f>
        <v/>
      </c>
      <c r="D451" s="6">
        <f>IF(A451="","",15)</f>
        <v/>
      </c>
      <c r="E451" s="21">
        <f>IF(A451="","",IFERROR(EDATE(Spese!$I$23,(D451-1)*Spese!$H$23),""))</f>
        <v/>
      </c>
      <c r="F451" s="38">
        <f>IF(A451="","",IFERROR(IF(D451=Spese!$G$23,Spese!$L$23-Spese!$M$23*(Spese!$G$23-1),Spese!$M$23),""))</f>
        <v/>
      </c>
      <c r="G451" s="5">
        <f>IF(A451="","",IFERROR(IF(Spese!$K$23="Annullato","Annullata",IF(Spese!$K$23="Sospeso","Sospesa",IF(Spese!$K$23="Da valutare","Da valutare",IF(E451="","Da completare",IF(D451&lt;=Spese!$J$23,"Saldata",IF(E451&lt;Parametri!$B$3,"Scaduta",IF(E451&lt;=Parametri!$B$3+Parametri!$B$4,"In scadenza","Programmata"))))))),"Da completare"))</f>
        <v/>
      </c>
      <c r="H451" s="23">
        <f>IF(A451="","",Spese!$D$23)</f>
        <v/>
      </c>
    </row>
    <row r="452">
      <c r="A452" s="9">
        <f>IFERROR(IF(OR(Spese!$A$23="",16&gt;Spese!$G$23),"",Spese!$A$23),"")</f>
        <v/>
      </c>
      <c r="B452" s="27">
        <f>IF(A452="","",Spese!$B$23)</f>
        <v/>
      </c>
      <c r="C452" s="27">
        <f>IF(A452="","",Spese!$C$23)</f>
        <v/>
      </c>
      <c r="D452" s="10">
        <f>IF(A452="","",16)</f>
        <v/>
      </c>
      <c r="E452" s="25">
        <f>IF(A452="","",IFERROR(EDATE(Spese!$I$23,(D452-1)*Spese!$H$23),""))</f>
        <v/>
      </c>
      <c r="F452" s="40">
        <f>IF(A452="","",IFERROR(IF(D452=Spese!$G$23,Spese!$L$23-Spese!$M$23*(Spese!$G$23-1),Spese!$M$23),""))</f>
        <v/>
      </c>
      <c r="G452" s="9">
        <f>IF(A452="","",IFERROR(IF(Spese!$K$23="Annullato","Annullata",IF(Spese!$K$23="Sospeso","Sospesa",IF(Spese!$K$23="Da valutare","Da valutare",IF(E452="","Da completare",IF(D452&lt;=Spese!$J$23,"Saldata",IF(E452&lt;Parametri!$B$3,"Scaduta",IF(E452&lt;=Parametri!$B$3+Parametri!$B$4,"In scadenza","Programmata"))))))),"Da completare"))</f>
        <v/>
      </c>
      <c r="H452" s="27">
        <f>IF(A452="","",Spese!$D$23)</f>
        <v/>
      </c>
    </row>
    <row r="453">
      <c r="A453" s="5">
        <f>IFERROR(IF(OR(Spese!$A$23="",17&gt;Spese!$G$23),"",Spese!$A$23),"")</f>
        <v/>
      </c>
      <c r="B453" s="23">
        <f>IF(A453="","",Spese!$B$23)</f>
        <v/>
      </c>
      <c r="C453" s="23">
        <f>IF(A453="","",Spese!$C$23)</f>
        <v/>
      </c>
      <c r="D453" s="6">
        <f>IF(A453="","",17)</f>
        <v/>
      </c>
      <c r="E453" s="21">
        <f>IF(A453="","",IFERROR(EDATE(Spese!$I$23,(D453-1)*Spese!$H$23),""))</f>
        <v/>
      </c>
      <c r="F453" s="38">
        <f>IF(A453="","",IFERROR(IF(D453=Spese!$G$23,Spese!$L$23-Spese!$M$23*(Spese!$G$23-1),Spese!$M$23),""))</f>
        <v/>
      </c>
      <c r="G453" s="5">
        <f>IF(A453="","",IFERROR(IF(Spese!$K$23="Annullato","Annullata",IF(Spese!$K$23="Sospeso","Sospesa",IF(Spese!$K$23="Da valutare","Da valutare",IF(E453="","Da completare",IF(D453&lt;=Spese!$J$23,"Saldata",IF(E453&lt;Parametri!$B$3,"Scaduta",IF(E453&lt;=Parametri!$B$3+Parametri!$B$4,"In scadenza","Programmata"))))))),"Da completare"))</f>
        <v/>
      </c>
      <c r="H453" s="23">
        <f>IF(A453="","",Spese!$D$23)</f>
        <v/>
      </c>
    </row>
    <row r="454">
      <c r="A454" s="9">
        <f>IFERROR(IF(OR(Spese!$A$23="",18&gt;Spese!$G$23),"",Spese!$A$23),"")</f>
        <v/>
      </c>
      <c r="B454" s="27">
        <f>IF(A454="","",Spese!$B$23)</f>
        <v/>
      </c>
      <c r="C454" s="27">
        <f>IF(A454="","",Spese!$C$23)</f>
        <v/>
      </c>
      <c r="D454" s="10">
        <f>IF(A454="","",18)</f>
        <v/>
      </c>
      <c r="E454" s="25">
        <f>IF(A454="","",IFERROR(EDATE(Spese!$I$23,(D454-1)*Spese!$H$23),""))</f>
        <v/>
      </c>
      <c r="F454" s="40">
        <f>IF(A454="","",IFERROR(IF(D454=Spese!$G$23,Spese!$L$23-Spese!$M$23*(Spese!$G$23-1),Spese!$M$23),""))</f>
        <v/>
      </c>
      <c r="G454" s="9">
        <f>IF(A454="","",IFERROR(IF(Spese!$K$23="Annullato","Annullata",IF(Spese!$K$23="Sospeso","Sospesa",IF(Spese!$K$23="Da valutare","Da valutare",IF(E454="","Da completare",IF(D454&lt;=Spese!$J$23,"Saldata",IF(E454&lt;Parametri!$B$3,"Scaduta",IF(E454&lt;=Parametri!$B$3+Parametri!$B$4,"In scadenza","Programmata"))))))),"Da completare"))</f>
        <v/>
      </c>
      <c r="H454" s="27">
        <f>IF(A454="","",Spese!$D$23)</f>
        <v/>
      </c>
    </row>
    <row r="455">
      <c r="A455" s="5">
        <f>IFERROR(IF(OR(Spese!$A$23="",19&gt;Spese!$G$23),"",Spese!$A$23),"")</f>
        <v/>
      </c>
      <c r="B455" s="23">
        <f>IF(A455="","",Spese!$B$23)</f>
        <v/>
      </c>
      <c r="C455" s="23">
        <f>IF(A455="","",Spese!$C$23)</f>
        <v/>
      </c>
      <c r="D455" s="6">
        <f>IF(A455="","",19)</f>
        <v/>
      </c>
      <c r="E455" s="21">
        <f>IF(A455="","",IFERROR(EDATE(Spese!$I$23,(D455-1)*Spese!$H$23),""))</f>
        <v/>
      </c>
      <c r="F455" s="38">
        <f>IF(A455="","",IFERROR(IF(D455=Spese!$G$23,Spese!$L$23-Spese!$M$23*(Spese!$G$23-1),Spese!$M$23),""))</f>
        <v/>
      </c>
      <c r="G455" s="5">
        <f>IF(A455="","",IFERROR(IF(Spese!$K$23="Annullato","Annullata",IF(Spese!$K$23="Sospeso","Sospesa",IF(Spese!$K$23="Da valutare","Da valutare",IF(E455="","Da completare",IF(D455&lt;=Spese!$J$23,"Saldata",IF(E455&lt;Parametri!$B$3,"Scaduta",IF(E455&lt;=Parametri!$B$3+Parametri!$B$4,"In scadenza","Programmata"))))))),"Da completare"))</f>
        <v/>
      </c>
      <c r="H455" s="23">
        <f>IF(A455="","",Spese!$D$23)</f>
        <v/>
      </c>
    </row>
    <row r="456">
      <c r="A456" s="9">
        <f>IFERROR(IF(OR(Spese!$A$23="",20&gt;Spese!$G$23),"",Spese!$A$23),"")</f>
        <v/>
      </c>
      <c r="B456" s="27">
        <f>IF(A456="","",Spese!$B$23)</f>
        <v/>
      </c>
      <c r="C456" s="27">
        <f>IF(A456="","",Spese!$C$23)</f>
        <v/>
      </c>
      <c r="D456" s="10">
        <f>IF(A456="","",20)</f>
        <v/>
      </c>
      <c r="E456" s="25">
        <f>IF(A456="","",IFERROR(EDATE(Spese!$I$23,(D456-1)*Spese!$H$23),""))</f>
        <v/>
      </c>
      <c r="F456" s="40">
        <f>IF(A456="","",IFERROR(IF(D456=Spese!$G$23,Spese!$L$23-Spese!$M$23*(Spese!$G$23-1),Spese!$M$23),""))</f>
        <v/>
      </c>
      <c r="G456" s="9">
        <f>IF(A456="","",IFERROR(IF(Spese!$K$23="Annullato","Annullata",IF(Spese!$K$23="Sospeso","Sospesa",IF(Spese!$K$23="Da valutare","Da valutare",IF(E456="","Da completare",IF(D456&lt;=Spese!$J$23,"Saldata",IF(E456&lt;Parametri!$B$3,"Scaduta",IF(E456&lt;=Parametri!$B$3+Parametri!$B$4,"In scadenza","Programmata"))))))),"Da completare"))</f>
        <v/>
      </c>
      <c r="H456" s="27">
        <f>IF(A456="","",Spese!$D$23)</f>
        <v/>
      </c>
    </row>
    <row r="457">
      <c r="A457" s="5">
        <f>IFERROR(IF(OR(Spese!$A$23="",21&gt;Spese!$G$23),"",Spese!$A$23),"")</f>
        <v/>
      </c>
      <c r="B457" s="23">
        <f>IF(A457="","",Spese!$B$23)</f>
        <v/>
      </c>
      <c r="C457" s="23">
        <f>IF(A457="","",Spese!$C$23)</f>
        <v/>
      </c>
      <c r="D457" s="6">
        <f>IF(A457="","",21)</f>
        <v/>
      </c>
      <c r="E457" s="21">
        <f>IF(A457="","",IFERROR(EDATE(Spese!$I$23,(D457-1)*Spese!$H$23),""))</f>
        <v/>
      </c>
      <c r="F457" s="38">
        <f>IF(A457="","",IFERROR(IF(D457=Spese!$G$23,Spese!$L$23-Spese!$M$23*(Spese!$G$23-1),Spese!$M$23),""))</f>
        <v/>
      </c>
      <c r="G457" s="5">
        <f>IF(A457="","",IFERROR(IF(Spese!$K$23="Annullato","Annullata",IF(Spese!$K$23="Sospeso","Sospesa",IF(Spese!$K$23="Da valutare","Da valutare",IF(E457="","Da completare",IF(D457&lt;=Spese!$J$23,"Saldata",IF(E457&lt;Parametri!$B$3,"Scaduta",IF(E457&lt;=Parametri!$B$3+Parametri!$B$4,"In scadenza","Programmata"))))))),"Da completare"))</f>
        <v/>
      </c>
      <c r="H457" s="23">
        <f>IF(A457="","",Spese!$D$23)</f>
        <v/>
      </c>
    </row>
    <row r="458">
      <c r="A458" s="9">
        <f>IFERROR(IF(OR(Spese!$A$23="",22&gt;Spese!$G$23),"",Spese!$A$23),"")</f>
        <v/>
      </c>
      <c r="B458" s="27">
        <f>IF(A458="","",Spese!$B$23)</f>
        <v/>
      </c>
      <c r="C458" s="27">
        <f>IF(A458="","",Spese!$C$23)</f>
        <v/>
      </c>
      <c r="D458" s="10">
        <f>IF(A458="","",22)</f>
        <v/>
      </c>
      <c r="E458" s="25">
        <f>IF(A458="","",IFERROR(EDATE(Spese!$I$23,(D458-1)*Spese!$H$23),""))</f>
        <v/>
      </c>
      <c r="F458" s="40">
        <f>IF(A458="","",IFERROR(IF(D458=Spese!$G$23,Spese!$L$23-Spese!$M$23*(Spese!$G$23-1),Spese!$M$23),""))</f>
        <v/>
      </c>
      <c r="G458" s="9">
        <f>IF(A458="","",IFERROR(IF(Spese!$K$23="Annullato","Annullata",IF(Spese!$K$23="Sospeso","Sospesa",IF(Spese!$K$23="Da valutare","Da valutare",IF(E458="","Da completare",IF(D458&lt;=Spese!$J$23,"Saldata",IF(E458&lt;Parametri!$B$3,"Scaduta",IF(E458&lt;=Parametri!$B$3+Parametri!$B$4,"In scadenza","Programmata"))))))),"Da completare"))</f>
        <v/>
      </c>
      <c r="H458" s="27">
        <f>IF(A458="","",Spese!$D$23)</f>
        <v/>
      </c>
    </row>
    <row r="459">
      <c r="A459" s="5">
        <f>IFERROR(IF(OR(Spese!$A$23="",23&gt;Spese!$G$23),"",Spese!$A$23),"")</f>
        <v/>
      </c>
      <c r="B459" s="23">
        <f>IF(A459="","",Spese!$B$23)</f>
        <v/>
      </c>
      <c r="C459" s="23">
        <f>IF(A459="","",Spese!$C$23)</f>
        <v/>
      </c>
      <c r="D459" s="6">
        <f>IF(A459="","",23)</f>
        <v/>
      </c>
      <c r="E459" s="21">
        <f>IF(A459="","",IFERROR(EDATE(Spese!$I$23,(D459-1)*Spese!$H$23),""))</f>
        <v/>
      </c>
      <c r="F459" s="38">
        <f>IF(A459="","",IFERROR(IF(D459=Spese!$G$23,Spese!$L$23-Spese!$M$23*(Spese!$G$23-1),Spese!$M$23),""))</f>
        <v/>
      </c>
      <c r="G459" s="5">
        <f>IF(A459="","",IFERROR(IF(Spese!$K$23="Annullato","Annullata",IF(Spese!$K$23="Sospeso","Sospesa",IF(Spese!$K$23="Da valutare","Da valutare",IF(E459="","Da completare",IF(D459&lt;=Spese!$J$23,"Saldata",IF(E459&lt;Parametri!$B$3,"Scaduta",IF(E459&lt;=Parametri!$B$3+Parametri!$B$4,"In scadenza","Programmata"))))))),"Da completare"))</f>
        <v/>
      </c>
      <c r="H459" s="23">
        <f>IF(A459="","",Spese!$D$23)</f>
        <v/>
      </c>
    </row>
    <row r="460">
      <c r="A460" s="9">
        <f>IFERROR(IF(OR(Spese!$A$23="",24&gt;Spese!$G$23),"",Spese!$A$23),"")</f>
        <v/>
      </c>
      <c r="B460" s="27">
        <f>IF(A460="","",Spese!$B$23)</f>
        <v/>
      </c>
      <c r="C460" s="27">
        <f>IF(A460="","",Spese!$C$23)</f>
        <v/>
      </c>
      <c r="D460" s="10">
        <f>IF(A460="","",24)</f>
        <v/>
      </c>
      <c r="E460" s="25">
        <f>IF(A460="","",IFERROR(EDATE(Spese!$I$23,(D460-1)*Spese!$H$23),""))</f>
        <v/>
      </c>
      <c r="F460" s="40">
        <f>IF(A460="","",IFERROR(IF(D460=Spese!$G$23,Spese!$L$23-Spese!$M$23*(Spese!$G$23-1),Spese!$M$23),""))</f>
        <v/>
      </c>
      <c r="G460" s="9">
        <f>IF(A460="","",IFERROR(IF(Spese!$K$23="Annullato","Annullata",IF(Spese!$K$23="Sospeso","Sospesa",IF(Spese!$K$23="Da valutare","Da valutare",IF(E460="","Da completare",IF(D460&lt;=Spese!$J$23,"Saldata",IF(E460&lt;Parametri!$B$3,"Scaduta",IF(E460&lt;=Parametri!$B$3+Parametri!$B$4,"In scadenza","Programmata"))))))),"Da completare"))</f>
        <v/>
      </c>
      <c r="H460" s="27">
        <f>IF(A460="","",Spese!$D$23)</f>
        <v/>
      </c>
    </row>
    <row r="461">
      <c r="A461" s="5">
        <f>IFERROR(IF(OR(Spese!$A$24="",1&gt;Spese!$G$24),"",Spese!$A$24),"")</f>
        <v/>
      </c>
      <c r="B461" s="23">
        <f>IF(A461="","",Spese!$B$24)</f>
        <v/>
      </c>
      <c r="C461" s="23">
        <f>IF(A461="","",Spese!$C$24)</f>
        <v/>
      </c>
      <c r="D461" s="6">
        <f>IF(A461="","",1)</f>
        <v/>
      </c>
      <c r="E461" s="21">
        <f>IF(A461="","",IFERROR(EDATE(Spese!$I$24,(D461-1)*Spese!$H$24),""))</f>
        <v/>
      </c>
      <c r="F461" s="38">
        <f>IF(A461="","",IFERROR(IF(D461=Spese!$G$24,Spese!$L$24-Spese!$M$24*(Spese!$G$24-1),Spese!$M$24),""))</f>
        <v/>
      </c>
      <c r="G461" s="5">
        <f>IF(A461="","",IFERROR(IF(Spese!$K$24="Annullato","Annullata",IF(Spese!$K$24="Sospeso","Sospesa",IF(Spese!$K$24="Da valutare","Da valutare",IF(E461="","Da completare",IF(D461&lt;=Spese!$J$24,"Saldata",IF(E461&lt;Parametri!$B$3,"Scaduta",IF(E461&lt;=Parametri!$B$3+Parametri!$B$4,"In scadenza","Programmata"))))))),"Da completare"))</f>
        <v/>
      </c>
      <c r="H461" s="23">
        <f>IF(A461="","",Spese!$D$24)</f>
        <v/>
      </c>
    </row>
    <row r="462">
      <c r="A462" s="9">
        <f>IFERROR(IF(OR(Spese!$A$24="",2&gt;Spese!$G$24),"",Spese!$A$24),"")</f>
        <v/>
      </c>
      <c r="B462" s="27">
        <f>IF(A462="","",Spese!$B$24)</f>
        <v/>
      </c>
      <c r="C462" s="27">
        <f>IF(A462="","",Spese!$C$24)</f>
        <v/>
      </c>
      <c r="D462" s="10">
        <f>IF(A462="","",2)</f>
        <v/>
      </c>
      <c r="E462" s="25">
        <f>IF(A462="","",IFERROR(EDATE(Spese!$I$24,(D462-1)*Spese!$H$24),""))</f>
        <v/>
      </c>
      <c r="F462" s="40">
        <f>IF(A462="","",IFERROR(IF(D462=Spese!$G$24,Spese!$L$24-Spese!$M$24*(Spese!$G$24-1),Spese!$M$24),""))</f>
        <v/>
      </c>
      <c r="G462" s="9">
        <f>IF(A462="","",IFERROR(IF(Spese!$K$24="Annullato","Annullata",IF(Spese!$K$24="Sospeso","Sospesa",IF(Spese!$K$24="Da valutare","Da valutare",IF(E462="","Da completare",IF(D462&lt;=Spese!$J$24,"Saldata",IF(E462&lt;Parametri!$B$3,"Scaduta",IF(E462&lt;=Parametri!$B$3+Parametri!$B$4,"In scadenza","Programmata"))))))),"Da completare"))</f>
        <v/>
      </c>
      <c r="H462" s="27">
        <f>IF(A462="","",Spese!$D$24)</f>
        <v/>
      </c>
    </row>
    <row r="463">
      <c r="A463" s="5">
        <f>IFERROR(IF(OR(Spese!$A$24="",3&gt;Spese!$G$24),"",Spese!$A$24),"")</f>
        <v/>
      </c>
      <c r="B463" s="23">
        <f>IF(A463="","",Spese!$B$24)</f>
        <v/>
      </c>
      <c r="C463" s="23">
        <f>IF(A463="","",Spese!$C$24)</f>
        <v/>
      </c>
      <c r="D463" s="6">
        <f>IF(A463="","",3)</f>
        <v/>
      </c>
      <c r="E463" s="21">
        <f>IF(A463="","",IFERROR(EDATE(Spese!$I$24,(D463-1)*Spese!$H$24),""))</f>
        <v/>
      </c>
      <c r="F463" s="38">
        <f>IF(A463="","",IFERROR(IF(D463=Spese!$G$24,Spese!$L$24-Spese!$M$24*(Spese!$G$24-1),Spese!$M$24),""))</f>
        <v/>
      </c>
      <c r="G463" s="5">
        <f>IF(A463="","",IFERROR(IF(Spese!$K$24="Annullato","Annullata",IF(Spese!$K$24="Sospeso","Sospesa",IF(Spese!$K$24="Da valutare","Da valutare",IF(E463="","Da completare",IF(D463&lt;=Spese!$J$24,"Saldata",IF(E463&lt;Parametri!$B$3,"Scaduta",IF(E463&lt;=Parametri!$B$3+Parametri!$B$4,"In scadenza","Programmata"))))))),"Da completare"))</f>
        <v/>
      </c>
      <c r="H463" s="23">
        <f>IF(A463="","",Spese!$D$24)</f>
        <v/>
      </c>
    </row>
    <row r="464">
      <c r="A464" s="9">
        <f>IFERROR(IF(OR(Spese!$A$24="",4&gt;Spese!$G$24),"",Spese!$A$24),"")</f>
        <v/>
      </c>
      <c r="B464" s="27">
        <f>IF(A464="","",Spese!$B$24)</f>
        <v/>
      </c>
      <c r="C464" s="27">
        <f>IF(A464="","",Spese!$C$24)</f>
        <v/>
      </c>
      <c r="D464" s="10">
        <f>IF(A464="","",4)</f>
        <v/>
      </c>
      <c r="E464" s="25">
        <f>IF(A464="","",IFERROR(EDATE(Spese!$I$24,(D464-1)*Spese!$H$24),""))</f>
        <v/>
      </c>
      <c r="F464" s="40">
        <f>IF(A464="","",IFERROR(IF(D464=Spese!$G$24,Spese!$L$24-Spese!$M$24*(Spese!$G$24-1),Spese!$M$24),""))</f>
        <v/>
      </c>
      <c r="G464" s="9">
        <f>IF(A464="","",IFERROR(IF(Spese!$K$24="Annullato","Annullata",IF(Spese!$K$24="Sospeso","Sospesa",IF(Spese!$K$24="Da valutare","Da valutare",IF(E464="","Da completare",IF(D464&lt;=Spese!$J$24,"Saldata",IF(E464&lt;Parametri!$B$3,"Scaduta",IF(E464&lt;=Parametri!$B$3+Parametri!$B$4,"In scadenza","Programmata"))))))),"Da completare"))</f>
        <v/>
      </c>
      <c r="H464" s="27">
        <f>IF(A464="","",Spese!$D$24)</f>
        <v/>
      </c>
    </row>
    <row r="465">
      <c r="A465" s="5">
        <f>IFERROR(IF(OR(Spese!$A$24="",5&gt;Spese!$G$24),"",Spese!$A$24),"")</f>
        <v/>
      </c>
      <c r="B465" s="23">
        <f>IF(A465="","",Spese!$B$24)</f>
        <v/>
      </c>
      <c r="C465" s="23">
        <f>IF(A465="","",Spese!$C$24)</f>
        <v/>
      </c>
      <c r="D465" s="6">
        <f>IF(A465="","",5)</f>
        <v/>
      </c>
      <c r="E465" s="21">
        <f>IF(A465="","",IFERROR(EDATE(Spese!$I$24,(D465-1)*Spese!$H$24),""))</f>
        <v/>
      </c>
      <c r="F465" s="38">
        <f>IF(A465="","",IFERROR(IF(D465=Spese!$G$24,Spese!$L$24-Spese!$M$24*(Spese!$G$24-1),Spese!$M$24),""))</f>
        <v/>
      </c>
      <c r="G465" s="5">
        <f>IF(A465="","",IFERROR(IF(Spese!$K$24="Annullato","Annullata",IF(Spese!$K$24="Sospeso","Sospesa",IF(Spese!$K$24="Da valutare","Da valutare",IF(E465="","Da completare",IF(D465&lt;=Spese!$J$24,"Saldata",IF(E465&lt;Parametri!$B$3,"Scaduta",IF(E465&lt;=Parametri!$B$3+Parametri!$B$4,"In scadenza","Programmata"))))))),"Da completare"))</f>
        <v/>
      </c>
      <c r="H465" s="23">
        <f>IF(A465="","",Spese!$D$24)</f>
        <v/>
      </c>
    </row>
    <row r="466">
      <c r="A466" s="9">
        <f>IFERROR(IF(OR(Spese!$A$24="",6&gt;Spese!$G$24),"",Spese!$A$24),"")</f>
        <v/>
      </c>
      <c r="B466" s="27">
        <f>IF(A466="","",Spese!$B$24)</f>
        <v/>
      </c>
      <c r="C466" s="27">
        <f>IF(A466="","",Spese!$C$24)</f>
        <v/>
      </c>
      <c r="D466" s="10">
        <f>IF(A466="","",6)</f>
        <v/>
      </c>
      <c r="E466" s="25">
        <f>IF(A466="","",IFERROR(EDATE(Spese!$I$24,(D466-1)*Spese!$H$24),""))</f>
        <v/>
      </c>
      <c r="F466" s="40">
        <f>IF(A466="","",IFERROR(IF(D466=Spese!$G$24,Spese!$L$24-Spese!$M$24*(Spese!$G$24-1),Spese!$M$24),""))</f>
        <v/>
      </c>
      <c r="G466" s="9">
        <f>IF(A466="","",IFERROR(IF(Spese!$K$24="Annullato","Annullata",IF(Spese!$K$24="Sospeso","Sospesa",IF(Spese!$K$24="Da valutare","Da valutare",IF(E466="","Da completare",IF(D466&lt;=Spese!$J$24,"Saldata",IF(E466&lt;Parametri!$B$3,"Scaduta",IF(E466&lt;=Parametri!$B$3+Parametri!$B$4,"In scadenza","Programmata"))))))),"Da completare"))</f>
        <v/>
      </c>
      <c r="H466" s="27">
        <f>IF(A466="","",Spese!$D$24)</f>
        <v/>
      </c>
    </row>
    <row r="467">
      <c r="A467" s="5">
        <f>IFERROR(IF(OR(Spese!$A$24="",7&gt;Spese!$G$24),"",Spese!$A$24),"")</f>
        <v/>
      </c>
      <c r="B467" s="23">
        <f>IF(A467="","",Spese!$B$24)</f>
        <v/>
      </c>
      <c r="C467" s="23">
        <f>IF(A467="","",Spese!$C$24)</f>
        <v/>
      </c>
      <c r="D467" s="6">
        <f>IF(A467="","",7)</f>
        <v/>
      </c>
      <c r="E467" s="21">
        <f>IF(A467="","",IFERROR(EDATE(Spese!$I$24,(D467-1)*Spese!$H$24),""))</f>
        <v/>
      </c>
      <c r="F467" s="38">
        <f>IF(A467="","",IFERROR(IF(D467=Spese!$G$24,Spese!$L$24-Spese!$M$24*(Spese!$G$24-1),Spese!$M$24),""))</f>
        <v/>
      </c>
      <c r="G467" s="5">
        <f>IF(A467="","",IFERROR(IF(Spese!$K$24="Annullato","Annullata",IF(Spese!$K$24="Sospeso","Sospesa",IF(Spese!$K$24="Da valutare","Da valutare",IF(E467="","Da completare",IF(D467&lt;=Spese!$J$24,"Saldata",IF(E467&lt;Parametri!$B$3,"Scaduta",IF(E467&lt;=Parametri!$B$3+Parametri!$B$4,"In scadenza","Programmata"))))))),"Da completare"))</f>
        <v/>
      </c>
      <c r="H467" s="23">
        <f>IF(A467="","",Spese!$D$24)</f>
        <v/>
      </c>
    </row>
    <row r="468">
      <c r="A468" s="9">
        <f>IFERROR(IF(OR(Spese!$A$24="",8&gt;Spese!$G$24),"",Spese!$A$24),"")</f>
        <v/>
      </c>
      <c r="B468" s="27">
        <f>IF(A468="","",Spese!$B$24)</f>
        <v/>
      </c>
      <c r="C468" s="27">
        <f>IF(A468="","",Spese!$C$24)</f>
        <v/>
      </c>
      <c r="D468" s="10">
        <f>IF(A468="","",8)</f>
        <v/>
      </c>
      <c r="E468" s="25">
        <f>IF(A468="","",IFERROR(EDATE(Spese!$I$24,(D468-1)*Spese!$H$24),""))</f>
        <v/>
      </c>
      <c r="F468" s="40">
        <f>IF(A468="","",IFERROR(IF(D468=Spese!$G$24,Spese!$L$24-Spese!$M$24*(Spese!$G$24-1),Spese!$M$24),""))</f>
        <v/>
      </c>
      <c r="G468" s="9">
        <f>IF(A468="","",IFERROR(IF(Spese!$K$24="Annullato","Annullata",IF(Spese!$K$24="Sospeso","Sospesa",IF(Spese!$K$24="Da valutare","Da valutare",IF(E468="","Da completare",IF(D468&lt;=Spese!$J$24,"Saldata",IF(E468&lt;Parametri!$B$3,"Scaduta",IF(E468&lt;=Parametri!$B$3+Parametri!$B$4,"In scadenza","Programmata"))))))),"Da completare"))</f>
        <v/>
      </c>
      <c r="H468" s="27">
        <f>IF(A468="","",Spese!$D$24)</f>
        <v/>
      </c>
    </row>
    <row r="469">
      <c r="A469" s="5">
        <f>IFERROR(IF(OR(Spese!$A$24="",9&gt;Spese!$G$24),"",Spese!$A$24),"")</f>
        <v/>
      </c>
      <c r="B469" s="23">
        <f>IF(A469="","",Spese!$B$24)</f>
        <v/>
      </c>
      <c r="C469" s="23">
        <f>IF(A469="","",Spese!$C$24)</f>
        <v/>
      </c>
      <c r="D469" s="6">
        <f>IF(A469="","",9)</f>
        <v/>
      </c>
      <c r="E469" s="21">
        <f>IF(A469="","",IFERROR(EDATE(Spese!$I$24,(D469-1)*Spese!$H$24),""))</f>
        <v/>
      </c>
      <c r="F469" s="38">
        <f>IF(A469="","",IFERROR(IF(D469=Spese!$G$24,Spese!$L$24-Spese!$M$24*(Spese!$G$24-1),Spese!$M$24),""))</f>
        <v/>
      </c>
      <c r="G469" s="5">
        <f>IF(A469="","",IFERROR(IF(Spese!$K$24="Annullato","Annullata",IF(Spese!$K$24="Sospeso","Sospesa",IF(Spese!$K$24="Da valutare","Da valutare",IF(E469="","Da completare",IF(D469&lt;=Spese!$J$24,"Saldata",IF(E469&lt;Parametri!$B$3,"Scaduta",IF(E469&lt;=Parametri!$B$3+Parametri!$B$4,"In scadenza","Programmata"))))))),"Da completare"))</f>
        <v/>
      </c>
      <c r="H469" s="23">
        <f>IF(A469="","",Spese!$D$24)</f>
        <v/>
      </c>
    </row>
    <row r="470">
      <c r="A470" s="9">
        <f>IFERROR(IF(OR(Spese!$A$24="",10&gt;Spese!$G$24),"",Spese!$A$24),"")</f>
        <v/>
      </c>
      <c r="B470" s="27">
        <f>IF(A470="","",Spese!$B$24)</f>
        <v/>
      </c>
      <c r="C470" s="27">
        <f>IF(A470="","",Spese!$C$24)</f>
        <v/>
      </c>
      <c r="D470" s="10">
        <f>IF(A470="","",10)</f>
        <v/>
      </c>
      <c r="E470" s="25">
        <f>IF(A470="","",IFERROR(EDATE(Spese!$I$24,(D470-1)*Spese!$H$24),""))</f>
        <v/>
      </c>
      <c r="F470" s="40">
        <f>IF(A470="","",IFERROR(IF(D470=Spese!$G$24,Spese!$L$24-Spese!$M$24*(Spese!$G$24-1),Spese!$M$24),""))</f>
        <v/>
      </c>
      <c r="G470" s="9">
        <f>IF(A470="","",IFERROR(IF(Spese!$K$24="Annullato","Annullata",IF(Spese!$K$24="Sospeso","Sospesa",IF(Spese!$K$24="Da valutare","Da valutare",IF(E470="","Da completare",IF(D470&lt;=Spese!$J$24,"Saldata",IF(E470&lt;Parametri!$B$3,"Scaduta",IF(E470&lt;=Parametri!$B$3+Parametri!$B$4,"In scadenza","Programmata"))))))),"Da completare"))</f>
        <v/>
      </c>
      <c r="H470" s="27">
        <f>IF(A470="","",Spese!$D$24)</f>
        <v/>
      </c>
    </row>
    <row r="471">
      <c r="A471" s="5">
        <f>IFERROR(IF(OR(Spese!$A$24="",11&gt;Spese!$G$24),"",Spese!$A$24),"")</f>
        <v/>
      </c>
      <c r="B471" s="23">
        <f>IF(A471="","",Spese!$B$24)</f>
        <v/>
      </c>
      <c r="C471" s="23">
        <f>IF(A471="","",Spese!$C$24)</f>
        <v/>
      </c>
      <c r="D471" s="6">
        <f>IF(A471="","",11)</f>
        <v/>
      </c>
      <c r="E471" s="21">
        <f>IF(A471="","",IFERROR(EDATE(Spese!$I$24,(D471-1)*Spese!$H$24),""))</f>
        <v/>
      </c>
      <c r="F471" s="38">
        <f>IF(A471="","",IFERROR(IF(D471=Spese!$G$24,Spese!$L$24-Spese!$M$24*(Spese!$G$24-1),Spese!$M$24),""))</f>
        <v/>
      </c>
      <c r="G471" s="5">
        <f>IF(A471="","",IFERROR(IF(Spese!$K$24="Annullato","Annullata",IF(Spese!$K$24="Sospeso","Sospesa",IF(Spese!$K$24="Da valutare","Da valutare",IF(E471="","Da completare",IF(D471&lt;=Spese!$J$24,"Saldata",IF(E471&lt;Parametri!$B$3,"Scaduta",IF(E471&lt;=Parametri!$B$3+Parametri!$B$4,"In scadenza","Programmata"))))))),"Da completare"))</f>
        <v/>
      </c>
      <c r="H471" s="23">
        <f>IF(A471="","",Spese!$D$24)</f>
        <v/>
      </c>
    </row>
    <row r="472">
      <c r="A472" s="9">
        <f>IFERROR(IF(OR(Spese!$A$24="",12&gt;Spese!$G$24),"",Spese!$A$24),"")</f>
        <v/>
      </c>
      <c r="B472" s="27">
        <f>IF(A472="","",Spese!$B$24)</f>
        <v/>
      </c>
      <c r="C472" s="27">
        <f>IF(A472="","",Spese!$C$24)</f>
        <v/>
      </c>
      <c r="D472" s="10">
        <f>IF(A472="","",12)</f>
        <v/>
      </c>
      <c r="E472" s="25">
        <f>IF(A472="","",IFERROR(EDATE(Spese!$I$24,(D472-1)*Spese!$H$24),""))</f>
        <v/>
      </c>
      <c r="F472" s="40">
        <f>IF(A472="","",IFERROR(IF(D472=Spese!$G$24,Spese!$L$24-Spese!$M$24*(Spese!$G$24-1),Spese!$M$24),""))</f>
        <v/>
      </c>
      <c r="G472" s="9">
        <f>IF(A472="","",IFERROR(IF(Spese!$K$24="Annullato","Annullata",IF(Spese!$K$24="Sospeso","Sospesa",IF(Spese!$K$24="Da valutare","Da valutare",IF(E472="","Da completare",IF(D472&lt;=Spese!$J$24,"Saldata",IF(E472&lt;Parametri!$B$3,"Scaduta",IF(E472&lt;=Parametri!$B$3+Parametri!$B$4,"In scadenza","Programmata"))))))),"Da completare"))</f>
        <v/>
      </c>
      <c r="H472" s="27">
        <f>IF(A472="","",Spese!$D$24)</f>
        <v/>
      </c>
    </row>
    <row r="473">
      <c r="A473" s="5">
        <f>IFERROR(IF(OR(Spese!$A$24="",13&gt;Spese!$G$24),"",Spese!$A$24),"")</f>
        <v/>
      </c>
      <c r="B473" s="23">
        <f>IF(A473="","",Spese!$B$24)</f>
        <v/>
      </c>
      <c r="C473" s="23">
        <f>IF(A473="","",Spese!$C$24)</f>
        <v/>
      </c>
      <c r="D473" s="6">
        <f>IF(A473="","",13)</f>
        <v/>
      </c>
      <c r="E473" s="21">
        <f>IF(A473="","",IFERROR(EDATE(Spese!$I$24,(D473-1)*Spese!$H$24),""))</f>
        <v/>
      </c>
      <c r="F473" s="38">
        <f>IF(A473="","",IFERROR(IF(D473=Spese!$G$24,Spese!$L$24-Spese!$M$24*(Spese!$G$24-1),Spese!$M$24),""))</f>
        <v/>
      </c>
      <c r="G473" s="5">
        <f>IF(A473="","",IFERROR(IF(Spese!$K$24="Annullato","Annullata",IF(Spese!$K$24="Sospeso","Sospesa",IF(Spese!$K$24="Da valutare","Da valutare",IF(E473="","Da completare",IF(D473&lt;=Spese!$J$24,"Saldata",IF(E473&lt;Parametri!$B$3,"Scaduta",IF(E473&lt;=Parametri!$B$3+Parametri!$B$4,"In scadenza","Programmata"))))))),"Da completare"))</f>
        <v/>
      </c>
      <c r="H473" s="23">
        <f>IF(A473="","",Spese!$D$24)</f>
        <v/>
      </c>
    </row>
    <row r="474">
      <c r="A474" s="9">
        <f>IFERROR(IF(OR(Spese!$A$24="",14&gt;Spese!$G$24),"",Spese!$A$24),"")</f>
        <v/>
      </c>
      <c r="B474" s="27">
        <f>IF(A474="","",Spese!$B$24)</f>
        <v/>
      </c>
      <c r="C474" s="27">
        <f>IF(A474="","",Spese!$C$24)</f>
        <v/>
      </c>
      <c r="D474" s="10">
        <f>IF(A474="","",14)</f>
        <v/>
      </c>
      <c r="E474" s="25">
        <f>IF(A474="","",IFERROR(EDATE(Spese!$I$24,(D474-1)*Spese!$H$24),""))</f>
        <v/>
      </c>
      <c r="F474" s="40">
        <f>IF(A474="","",IFERROR(IF(D474=Spese!$G$24,Spese!$L$24-Spese!$M$24*(Spese!$G$24-1),Spese!$M$24),""))</f>
        <v/>
      </c>
      <c r="G474" s="9">
        <f>IF(A474="","",IFERROR(IF(Spese!$K$24="Annullato","Annullata",IF(Spese!$K$24="Sospeso","Sospesa",IF(Spese!$K$24="Da valutare","Da valutare",IF(E474="","Da completare",IF(D474&lt;=Spese!$J$24,"Saldata",IF(E474&lt;Parametri!$B$3,"Scaduta",IF(E474&lt;=Parametri!$B$3+Parametri!$B$4,"In scadenza","Programmata"))))))),"Da completare"))</f>
        <v/>
      </c>
      <c r="H474" s="27">
        <f>IF(A474="","",Spese!$D$24)</f>
        <v/>
      </c>
    </row>
    <row r="475">
      <c r="A475" s="5">
        <f>IFERROR(IF(OR(Spese!$A$24="",15&gt;Spese!$G$24),"",Spese!$A$24),"")</f>
        <v/>
      </c>
      <c r="B475" s="23">
        <f>IF(A475="","",Spese!$B$24)</f>
        <v/>
      </c>
      <c r="C475" s="23">
        <f>IF(A475="","",Spese!$C$24)</f>
        <v/>
      </c>
      <c r="D475" s="6">
        <f>IF(A475="","",15)</f>
        <v/>
      </c>
      <c r="E475" s="21">
        <f>IF(A475="","",IFERROR(EDATE(Spese!$I$24,(D475-1)*Spese!$H$24),""))</f>
        <v/>
      </c>
      <c r="F475" s="38">
        <f>IF(A475="","",IFERROR(IF(D475=Spese!$G$24,Spese!$L$24-Spese!$M$24*(Spese!$G$24-1),Spese!$M$24),""))</f>
        <v/>
      </c>
      <c r="G475" s="5">
        <f>IF(A475="","",IFERROR(IF(Spese!$K$24="Annullato","Annullata",IF(Spese!$K$24="Sospeso","Sospesa",IF(Spese!$K$24="Da valutare","Da valutare",IF(E475="","Da completare",IF(D475&lt;=Spese!$J$24,"Saldata",IF(E475&lt;Parametri!$B$3,"Scaduta",IF(E475&lt;=Parametri!$B$3+Parametri!$B$4,"In scadenza","Programmata"))))))),"Da completare"))</f>
        <v/>
      </c>
      <c r="H475" s="23">
        <f>IF(A475="","",Spese!$D$24)</f>
        <v/>
      </c>
    </row>
    <row r="476">
      <c r="A476" s="9">
        <f>IFERROR(IF(OR(Spese!$A$24="",16&gt;Spese!$G$24),"",Spese!$A$24),"")</f>
        <v/>
      </c>
      <c r="B476" s="27">
        <f>IF(A476="","",Spese!$B$24)</f>
        <v/>
      </c>
      <c r="C476" s="27">
        <f>IF(A476="","",Spese!$C$24)</f>
        <v/>
      </c>
      <c r="D476" s="10">
        <f>IF(A476="","",16)</f>
        <v/>
      </c>
      <c r="E476" s="25">
        <f>IF(A476="","",IFERROR(EDATE(Spese!$I$24,(D476-1)*Spese!$H$24),""))</f>
        <v/>
      </c>
      <c r="F476" s="40">
        <f>IF(A476="","",IFERROR(IF(D476=Spese!$G$24,Spese!$L$24-Spese!$M$24*(Spese!$G$24-1),Spese!$M$24),""))</f>
        <v/>
      </c>
      <c r="G476" s="9">
        <f>IF(A476="","",IFERROR(IF(Spese!$K$24="Annullato","Annullata",IF(Spese!$K$24="Sospeso","Sospesa",IF(Spese!$K$24="Da valutare","Da valutare",IF(E476="","Da completare",IF(D476&lt;=Spese!$J$24,"Saldata",IF(E476&lt;Parametri!$B$3,"Scaduta",IF(E476&lt;=Parametri!$B$3+Parametri!$B$4,"In scadenza","Programmata"))))))),"Da completare"))</f>
        <v/>
      </c>
      <c r="H476" s="27">
        <f>IF(A476="","",Spese!$D$24)</f>
        <v/>
      </c>
    </row>
    <row r="477">
      <c r="A477" s="5">
        <f>IFERROR(IF(OR(Spese!$A$24="",17&gt;Spese!$G$24),"",Spese!$A$24),"")</f>
        <v/>
      </c>
      <c r="B477" s="23">
        <f>IF(A477="","",Spese!$B$24)</f>
        <v/>
      </c>
      <c r="C477" s="23">
        <f>IF(A477="","",Spese!$C$24)</f>
        <v/>
      </c>
      <c r="D477" s="6">
        <f>IF(A477="","",17)</f>
        <v/>
      </c>
      <c r="E477" s="21">
        <f>IF(A477="","",IFERROR(EDATE(Spese!$I$24,(D477-1)*Spese!$H$24),""))</f>
        <v/>
      </c>
      <c r="F477" s="38">
        <f>IF(A477="","",IFERROR(IF(D477=Spese!$G$24,Spese!$L$24-Spese!$M$24*(Spese!$G$24-1),Spese!$M$24),""))</f>
        <v/>
      </c>
      <c r="G477" s="5">
        <f>IF(A477="","",IFERROR(IF(Spese!$K$24="Annullato","Annullata",IF(Spese!$K$24="Sospeso","Sospesa",IF(Spese!$K$24="Da valutare","Da valutare",IF(E477="","Da completare",IF(D477&lt;=Spese!$J$24,"Saldata",IF(E477&lt;Parametri!$B$3,"Scaduta",IF(E477&lt;=Parametri!$B$3+Parametri!$B$4,"In scadenza","Programmata"))))))),"Da completare"))</f>
        <v/>
      </c>
      <c r="H477" s="23">
        <f>IF(A477="","",Spese!$D$24)</f>
        <v/>
      </c>
    </row>
    <row r="478">
      <c r="A478" s="9">
        <f>IFERROR(IF(OR(Spese!$A$24="",18&gt;Spese!$G$24),"",Spese!$A$24),"")</f>
        <v/>
      </c>
      <c r="B478" s="27">
        <f>IF(A478="","",Spese!$B$24)</f>
        <v/>
      </c>
      <c r="C478" s="27">
        <f>IF(A478="","",Spese!$C$24)</f>
        <v/>
      </c>
      <c r="D478" s="10">
        <f>IF(A478="","",18)</f>
        <v/>
      </c>
      <c r="E478" s="25">
        <f>IF(A478="","",IFERROR(EDATE(Spese!$I$24,(D478-1)*Spese!$H$24),""))</f>
        <v/>
      </c>
      <c r="F478" s="40">
        <f>IF(A478="","",IFERROR(IF(D478=Spese!$G$24,Spese!$L$24-Spese!$M$24*(Spese!$G$24-1),Spese!$M$24),""))</f>
        <v/>
      </c>
      <c r="G478" s="9">
        <f>IF(A478="","",IFERROR(IF(Spese!$K$24="Annullato","Annullata",IF(Spese!$K$24="Sospeso","Sospesa",IF(Spese!$K$24="Da valutare","Da valutare",IF(E478="","Da completare",IF(D478&lt;=Spese!$J$24,"Saldata",IF(E478&lt;Parametri!$B$3,"Scaduta",IF(E478&lt;=Parametri!$B$3+Parametri!$B$4,"In scadenza","Programmata"))))))),"Da completare"))</f>
        <v/>
      </c>
      <c r="H478" s="27">
        <f>IF(A478="","",Spese!$D$24)</f>
        <v/>
      </c>
    </row>
    <row r="479">
      <c r="A479" s="5">
        <f>IFERROR(IF(OR(Spese!$A$24="",19&gt;Spese!$G$24),"",Spese!$A$24),"")</f>
        <v/>
      </c>
      <c r="B479" s="23">
        <f>IF(A479="","",Spese!$B$24)</f>
        <v/>
      </c>
      <c r="C479" s="23">
        <f>IF(A479="","",Spese!$C$24)</f>
        <v/>
      </c>
      <c r="D479" s="6">
        <f>IF(A479="","",19)</f>
        <v/>
      </c>
      <c r="E479" s="21">
        <f>IF(A479="","",IFERROR(EDATE(Spese!$I$24,(D479-1)*Spese!$H$24),""))</f>
        <v/>
      </c>
      <c r="F479" s="38">
        <f>IF(A479="","",IFERROR(IF(D479=Spese!$G$24,Spese!$L$24-Spese!$M$24*(Spese!$G$24-1),Spese!$M$24),""))</f>
        <v/>
      </c>
      <c r="G479" s="5">
        <f>IF(A479="","",IFERROR(IF(Spese!$K$24="Annullato","Annullata",IF(Spese!$K$24="Sospeso","Sospesa",IF(Spese!$K$24="Da valutare","Da valutare",IF(E479="","Da completare",IF(D479&lt;=Spese!$J$24,"Saldata",IF(E479&lt;Parametri!$B$3,"Scaduta",IF(E479&lt;=Parametri!$B$3+Parametri!$B$4,"In scadenza","Programmata"))))))),"Da completare"))</f>
        <v/>
      </c>
      <c r="H479" s="23">
        <f>IF(A479="","",Spese!$D$24)</f>
        <v/>
      </c>
    </row>
    <row r="480">
      <c r="A480" s="9">
        <f>IFERROR(IF(OR(Spese!$A$24="",20&gt;Spese!$G$24),"",Spese!$A$24),"")</f>
        <v/>
      </c>
      <c r="B480" s="27">
        <f>IF(A480="","",Spese!$B$24)</f>
        <v/>
      </c>
      <c r="C480" s="27">
        <f>IF(A480="","",Spese!$C$24)</f>
        <v/>
      </c>
      <c r="D480" s="10">
        <f>IF(A480="","",20)</f>
        <v/>
      </c>
      <c r="E480" s="25">
        <f>IF(A480="","",IFERROR(EDATE(Spese!$I$24,(D480-1)*Spese!$H$24),""))</f>
        <v/>
      </c>
      <c r="F480" s="40">
        <f>IF(A480="","",IFERROR(IF(D480=Spese!$G$24,Spese!$L$24-Spese!$M$24*(Spese!$G$24-1),Spese!$M$24),""))</f>
        <v/>
      </c>
      <c r="G480" s="9">
        <f>IF(A480="","",IFERROR(IF(Spese!$K$24="Annullato","Annullata",IF(Spese!$K$24="Sospeso","Sospesa",IF(Spese!$K$24="Da valutare","Da valutare",IF(E480="","Da completare",IF(D480&lt;=Spese!$J$24,"Saldata",IF(E480&lt;Parametri!$B$3,"Scaduta",IF(E480&lt;=Parametri!$B$3+Parametri!$B$4,"In scadenza","Programmata"))))))),"Da completare"))</f>
        <v/>
      </c>
      <c r="H480" s="27">
        <f>IF(A480="","",Spese!$D$24)</f>
        <v/>
      </c>
    </row>
    <row r="481">
      <c r="A481" s="5">
        <f>IFERROR(IF(OR(Spese!$A$24="",21&gt;Spese!$G$24),"",Spese!$A$24),"")</f>
        <v/>
      </c>
      <c r="B481" s="23">
        <f>IF(A481="","",Spese!$B$24)</f>
        <v/>
      </c>
      <c r="C481" s="23">
        <f>IF(A481="","",Spese!$C$24)</f>
        <v/>
      </c>
      <c r="D481" s="6">
        <f>IF(A481="","",21)</f>
        <v/>
      </c>
      <c r="E481" s="21">
        <f>IF(A481="","",IFERROR(EDATE(Spese!$I$24,(D481-1)*Spese!$H$24),""))</f>
        <v/>
      </c>
      <c r="F481" s="38">
        <f>IF(A481="","",IFERROR(IF(D481=Spese!$G$24,Spese!$L$24-Spese!$M$24*(Spese!$G$24-1),Spese!$M$24),""))</f>
        <v/>
      </c>
      <c r="G481" s="5">
        <f>IF(A481="","",IFERROR(IF(Spese!$K$24="Annullato","Annullata",IF(Spese!$K$24="Sospeso","Sospesa",IF(Spese!$K$24="Da valutare","Da valutare",IF(E481="","Da completare",IF(D481&lt;=Spese!$J$24,"Saldata",IF(E481&lt;Parametri!$B$3,"Scaduta",IF(E481&lt;=Parametri!$B$3+Parametri!$B$4,"In scadenza","Programmata"))))))),"Da completare"))</f>
        <v/>
      </c>
      <c r="H481" s="23">
        <f>IF(A481="","",Spese!$D$24)</f>
        <v/>
      </c>
    </row>
    <row r="482">
      <c r="A482" s="9">
        <f>IFERROR(IF(OR(Spese!$A$24="",22&gt;Spese!$G$24),"",Spese!$A$24),"")</f>
        <v/>
      </c>
      <c r="B482" s="27">
        <f>IF(A482="","",Spese!$B$24)</f>
        <v/>
      </c>
      <c r="C482" s="27">
        <f>IF(A482="","",Spese!$C$24)</f>
        <v/>
      </c>
      <c r="D482" s="10">
        <f>IF(A482="","",22)</f>
        <v/>
      </c>
      <c r="E482" s="25">
        <f>IF(A482="","",IFERROR(EDATE(Spese!$I$24,(D482-1)*Spese!$H$24),""))</f>
        <v/>
      </c>
      <c r="F482" s="40">
        <f>IF(A482="","",IFERROR(IF(D482=Spese!$G$24,Spese!$L$24-Spese!$M$24*(Spese!$G$24-1),Spese!$M$24),""))</f>
        <v/>
      </c>
      <c r="G482" s="9">
        <f>IF(A482="","",IFERROR(IF(Spese!$K$24="Annullato","Annullata",IF(Spese!$K$24="Sospeso","Sospesa",IF(Spese!$K$24="Da valutare","Da valutare",IF(E482="","Da completare",IF(D482&lt;=Spese!$J$24,"Saldata",IF(E482&lt;Parametri!$B$3,"Scaduta",IF(E482&lt;=Parametri!$B$3+Parametri!$B$4,"In scadenza","Programmata"))))))),"Da completare"))</f>
        <v/>
      </c>
      <c r="H482" s="27">
        <f>IF(A482="","",Spese!$D$24)</f>
        <v/>
      </c>
    </row>
    <row r="483">
      <c r="A483" s="5">
        <f>IFERROR(IF(OR(Spese!$A$24="",23&gt;Spese!$G$24),"",Spese!$A$24),"")</f>
        <v/>
      </c>
      <c r="B483" s="23">
        <f>IF(A483="","",Spese!$B$24)</f>
        <v/>
      </c>
      <c r="C483" s="23">
        <f>IF(A483="","",Spese!$C$24)</f>
        <v/>
      </c>
      <c r="D483" s="6">
        <f>IF(A483="","",23)</f>
        <v/>
      </c>
      <c r="E483" s="21">
        <f>IF(A483="","",IFERROR(EDATE(Spese!$I$24,(D483-1)*Spese!$H$24),""))</f>
        <v/>
      </c>
      <c r="F483" s="38">
        <f>IF(A483="","",IFERROR(IF(D483=Spese!$G$24,Spese!$L$24-Spese!$M$24*(Spese!$G$24-1),Spese!$M$24),""))</f>
        <v/>
      </c>
      <c r="G483" s="5">
        <f>IF(A483="","",IFERROR(IF(Spese!$K$24="Annullato","Annullata",IF(Spese!$K$24="Sospeso","Sospesa",IF(Spese!$K$24="Da valutare","Da valutare",IF(E483="","Da completare",IF(D483&lt;=Spese!$J$24,"Saldata",IF(E483&lt;Parametri!$B$3,"Scaduta",IF(E483&lt;=Parametri!$B$3+Parametri!$B$4,"In scadenza","Programmata"))))))),"Da completare"))</f>
        <v/>
      </c>
      <c r="H483" s="23">
        <f>IF(A483="","",Spese!$D$24)</f>
        <v/>
      </c>
    </row>
    <row r="484">
      <c r="A484" s="9">
        <f>IFERROR(IF(OR(Spese!$A$24="",24&gt;Spese!$G$24),"",Spese!$A$24),"")</f>
        <v/>
      </c>
      <c r="B484" s="27">
        <f>IF(A484="","",Spese!$B$24)</f>
        <v/>
      </c>
      <c r="C484" s="27">
        <f>IF(A484="","",Spese!$C$24)</f>
        <v/>
      </c>
      <c r="D484" s="10">
        <f>IF(A484="","",24)</f>
        <v/>
      </c>
      <c r="E484" s="25">
        <f>IF(A484="","",IFERROR(EDATE(Spese!$I$24,(D484-1)*Spese!$H$24),""))</f>
        <v/>
      </c>
      <c r="F484" s="40">
        <f>IF(A484="","",IFERROR(IF(D484=Spese!$G$24,Spese!$L$24-Spese!$M$24*(Spese!$G$24-1),Spese!$M$24),""))</f>
        <v/>
      </c>
      <c r="G484" s="9">
        <f>IF(A484="","",IFERROR(IF(Spese!$K$24="Annullato","Annullata",IF(Spese!$K$24="Sospeso","Sospesa",IF(Spese!$K$24="Da valutare","Da valutare",IF(E484="","Da completare",IF(D484&lt;=Spese!$J$24,"Saldata",IF(E484&lt;Parametri!$B$3,"Scaduta",IF(E484&lt;=Parametri!$B$3+Parametri!$B$4,"In scadenza","Programmata"))))))),"Da completare"))</f>
        <v/>
      </c>
      <c r="H484" s="27">
        <f>IF(A484="","",Spese!$D$24)</f>
        <v/>
      </c>
    </row>
    <row r="485">
      <c r="A485" s="5">
        <f>IFERROR(IF(OR(Spese!$A$25="",1&gt;Spese!$G$25),"",Spese!$A$25),"")</f>
        <v/>
      </c>
      <c r="B485" s="23">
        <f>IF(A485="","",Spese!$B$25)</f>
        <v/>
      </c>
      <c r="C485" s="23">
        <f>IF(A485="","",Spese!$C$25)</f>
        <v/>
      </c>
      <c r="D485" s="6">
        <f>IF(A485="","",1)</f>
        <v/>
      </c>
      <c r="E485" s="21">
        <f>IF(A485="","",IFERROR(EDATE(Spese!$I$25,(D485-1)*Spese!$H$25),""))</f>
        <v/>
      </c>
      <c r="F485" s="38">
        <f>IF(A485="","",IFERROR(IF(D485=Spese!$G$25,Spese!$L$25-Spese!$M$25*(Spese!$G$25-1),Spese!$M$25),""))</f>
        <v/>
      </c>
      <c r="G485" s="5">
        <f>IF(A485="","",IFERROR(IF(Spese!$K$25="Annullato","Annullata",IF(Spese!$K$25="Sospeso","Sospesa",IF(Spese!$K$25="Da valutare","Da valutare",IF(E485="","Da completare",IF(D485&lt;=Spese!$J$25,"Saldata",IF(E485&lt;Parametri!$B$3,"Scaduta",IF(E485&lt;=Parametri!$B$3+Parametri!$B$4,"In scadenza","Programmata"))))))),"Da completare"))</f>
        <v/>
      </c>
      <c r="H485" s="23">
        <f>IF(A485="","",Spese!$D$25)</f>
        <v/>
      </c>
    </row>
    <row r="486">
      <c r="A486" s="9">
        <f>IFERROR(IF(OR(Spese!$A$25="",2&gt;Spese!$G$25),"",Spese!$A$25),"")</f>
        <v/>
      </c>
      <c r="B486" s="27">
        <f>IF(A486="","",Spese!$B$25)</f>
        <v/>
      </c>
      <c r="C486" s="27">
        <f>IF(A486="","",Spese!$C$25)</f>
        <v/>
      </c>
      <c r="D486" s="10">
        <f>IF(A486="","",2)</f>
        <v/>
      </c>
      <c r="E486" s="25">
        <f>IF(A486="","",IFERROR(EDATE(Spese!$I$25,(D486-1)*Spese!$H$25),""))</f>
        <v/>
      </c>
      <c r="F486" s="40">
        <f>IF(A486="","",IFERROR(IF(D486=Spese!$G$25,Spese!$L$25-Spese!$M$25*(Spese!$G$25-1),Spese!$M$25),""))</f>
        <v/>
      </c>
      <c r="G486" s="9">
        <f>IF(A486="","",IFERROR(IF(Spese!$K$25="Annullato","Annullata",IF(Spese!$K$25="Sospeso","Sospesa",IF(Spese!$K$25="Da valutare","Da valutare",IF(E486="","Da completare",IF(D486&lt;=Spese!$J$25,"Saldata",IF(E486&lt;Parametri!$B$3,"Scaduta",IF(E486&lt;=Parametri!$B$3+Parametri!$B$4,"In scadenza","Programmata"))))))),"Da completare"))</f>
        <v/>
      </c>
      <c r="H486" s="27">
        <f>IF(A486="","",Spese!$D$25)</f>
        <v/>
      </c>
    </row>
    <row r="487">
      <c r="A487" s="5">
        <f>IFERROR(IF(OR(Spese!$A$25="",3&gt;Spese!$G$25),"",Spese!$A$25),"")</f>
        <v/>
      </c>
      <c r="B487" s="23">
        <f>IF(A487="","",Spese!$B$25)</f>
        <v/>
      </c>
      <c r="C487" s="23">
        <f>IF(A487="","",Spese!$C$25)</f>
        <v/>
      </c>
      <c r="D487" s="6">
        <f>IF(A487="","",3)</f>
        <v/>
      </c>
      <c r="E487" s="21">
        <f>IF(A487="","",IFERROR(EDATE(Spese!$I$25,(D487-1)*Spese!$H$25),""))</f>
        <v/>
      </c>
      <c r="F487" s="38">
        <f>IF(A487="","",IFERROR(IF(D487=Spese!$G$25,Spese!$L$25-Spese!$M$25*(Spese!$G$25-1),Spese!$M$25),""))</f>
        <v/>
      </c>
      <c r="G487" s="5">
        <f>IF(A487="","",IFERROR(IF(Spese!$K$25="Annullato","Annullata",IF(Spese!$K$25="Sospeso","Sospesa",IF(Spese!$K$25="Da valutare","Da valutare",IF(E487="","Da completare",IF(D487&lt;=Spese!$J$25,"Saldata",IF(E487&lt;Parametri!$B$3,"Scaduta",IF(E487&lt;=Parametri!$B$3+Parametri!$B$4,"In scadenza","Programmata"))))))),"Da completare"))</f>
        <v/>
      </c>
      <c r="H487" s="23">
        <f>IF(A487="","",Spese!$D$25)</f>
        <v/>
      </c>
    </row>
    <row r="488">
      <c r="A488" s="9">
        <f>IFERROR(IF(OR(Spese!$A$25="",4&gt;Spese!$G$25),"",Spese!$A$25),"")</f>
        <v/>
      </c>
      <c r="B488" s="27">
        <f>IF(A488="","",Spese!$B$25)</f>
        <v/>
      </c>
      <c r="C488" s="27">
        <f>IF(A488="","",Spese!$C$25)</f>
        <v/>
      </c>
      <c r="D488" s="10">
        <f>IF(A488="","",4)</f>
        <v/>
      </c>
      <c r="E488" s="25">
        <f>IF(A488="","",IFERROR(EDATE(Spese!$I$25,(D488-1)*Spese!$H$25),""))</f>
        <v/>
      </c>
      <c r="F488" s="40">
        <f>IF(A488="","",IFERROR(IF(D488=Spese!$G$25,Spese!$L$25-Spese!$M$25*(Spese!$G$25-1),Spese!$M$25),""))</f>
        <v/>
      </c>
      <c r="G488" s="9">
        <f>IF(A488="","",IFERROR(IF(Spese!$K$25="Annullato","Annullata",IF(Spese!$K$25="Sospeso","Sospesa",IF(Spese!$K$25="Da valutare","Da valutare",IF(E488="","Da completare",IF(D488&lt;=Spese!$J$25,"Saldata",IF(E488&lt;Parametri!$B$3,"Scaduta",IF(E488&lt;=Parametri!$B$3+Parametri!$B$4,"In scadenza","Programmata"))))))),"Da completare"))</f>
        <v/>
      </c>
      <c r="H488" s="27">
        <f>IF(A488="","",Spese!$D$25)</f>
        <v/>
      </c>
    </row>
    <row r="489">
      <c r="A489" s="5">
        <f>IFERROR(IF(OR(Spese!$A$25="",5&gt;Spese!$G$25),"",Spese!$A$25),"")</f>
        <v/>
      </c>
      <c r="B489" s="23">
        <f>IF(A489="","",Spese!$B$25)</f>
        <v/>
      </c>
      <c r="C489" s="23">
        <f>IF(A489="","",Spese!$C$25)</f>
        <v/>
      </c>
      <c r="D489" s="6">
        <f>IF(A489="","",5)</f>
        <v/>
      </c>
      <c r="E489" s="21">
        <f>IF(A489="","",IFERROR(EDATE(Spese!$I$25,(D489-1)*Spese!$H$25),""))</f>
        <v/>
      </c>
      <c r="F489" s="38">
        <f>IF(A489="","",IFERROR(IF(D489=Spese!$G$25,Spese!$L$25-Spese!$M$25*(Spese!$G$25-1),Spese!$M$25),""))</f>
        <v/>
      </c>
      <c r="G489" s="5">
        <f>IF(A489="","",IFERROR(IF(Spese!$K$25="Annullato","Annullata",IF(Spese!$K$25="Sospeso","Sospesa",IF(Spese!$K$25="Da valutare","Da valutare",IF(E489="","Da completare",IF(D489&lt;=Spese!$J$25,"Saldata",IF(E489&lt;Parametri!$B$3,"Scaduta",IF(E489&lt;=Parametri!$B$3+Parametri!$B$4,"In scadenza","Programmata"))))))),"Da completare"))</f>
        <v/>
      </c>
      <c r="H489" s="23">
        <f>IF(A489="","",Spese!$D$25)</f>
        <v/>
      </c>
    </row>
    <row r="490">
      <c r="A490" s="9">
        <f>IFERROR(IF(OR(Spese!$A$25="",6&gt;Spese!$G$25),"",Spese!$A$25),"")</f>
        <v/>
      </c>
      <c r="B490" s="27">
        <f>IF(A490="","",Spese!$B$25)</f>
        <v/>
      </c>
      <c r="C490" s="27">
        <f>IF(A490="","",Spese!$C$25)</f>
        <v/>
      </c>
      <c r="D490" s="10">
        <f>IF(A490="","",6)</f>
        <v/>
      </c>
      <c r="E490" s="25">
        <f>IF(A490="","",IFERROR(EDATE(Spese!$I$25,(D490-1)*Spese!$H$25),""))</f>
        <v/>
      </c>
      <c r="F490" s="40">
        <f>IF(A490="","",IFERROR(IF(D490=Spese!$G$25,Spese!$L$25-Spese!$M$25*(Spese!$G$25-1),Spese!$M$25),""))</f>
        <v/>
      </c>
      <c r="G490" s="9">
        <f>IF(A490="","",IFERROR(IF(Spese!$K$25="Annullato","Annullata",IF(Spese!$K$25="Sospeso","Sospesa",IF(Spese!$K$25="Da valutare","Da valutare",IF(E490="","Da completare",IF(D490&lt;=Spese!$J$25,"Saldata",IF(E490&lt;Parametri!$B$3,"Scaduta",IF(E490&lt;=Parametri!$B$3+Parametri!$B$4,"In scadenza","Programmata"))))))),"Da completare"))</f>
        <v/>
      </c>
      <c r="H490" s="27">
        <f>IF(A490="","",Spese!$D$25)</f>
        <v/>
      </c>
    </row>
    <row r="491">
      <c r="A491" s="5">
        <f>IFERROR(IF(OR(Spese!$A$25="",7&gt;Spese!$G$25),"",Spese!$A$25),"")</f>
        <v/>
      </c>
      <c r="B491" s="23">
        <f>IF(A491="","",Spese!$B$25)</f>
        <v/>
      </c>
      <c r="C491" s="23">
        <f>IF(A491="","",Spese!$C$25)</f>
        <v/>
      </c>
      <c r="D491" s="6">
        <f>IF(A491="","",7)</f>
        <v/>
      </c>
      <c r="E491" s="21">
        <f>IF(A491="","",IFERROR(EDATE(Spese!$I$25,(D491-1)*Spese!$H$25),""))</f>
        <v/>
      </c>
      <c r="F491" s="38">
        <f>IF(A491="","",IFERROR(IF(D491=Spese!$G$25,Spese!$L$25-Spese!$M$25*(Spese!$G$25-1),Spese!$M$25),""))</f>
        <v/>
      </c>
      <c r="G491" s="5">
        <f>IF(A491="","",IFERROR(IF(Spese!$K$25="Annullato","Annullata",IF(Spese!$K$25="Sospeso","Sospesa",IF(Spese!$K$25="Da valutare","Da valutare",IF(E491="","Da completare",IF(D491&lt;=Spese!$J$25,"Saldata",IF(E491&lt;Parametri!$B$3,"Scaduta",IF(E491&lt;=Parametri!$B$3+Parametri!$B$4,"In scadenza","Programmata"))))))),"Da completare"))</f>
        <v/>
      </c>
      <c r="H491" s="23">
        <f>IF(A491="","",Spese!$D$25)</f>
        <v/>
      </c>
    </row>
    <row r="492">
      <c r="A492" s="9">
        <f>IFERROR(IF(OR(Spese!$A$25="",8&gt;Spese!$G$25),"",Spese!$A$25),"")</f>
        <v/>
      </c>
      <c r="B492" s="27">
        <f>IF(A492="","",Spese!$B$25)</f>
        <v/>
      </c>
      <c r="C492" s="27">
        <f>IF(A492="","",Spese!$C$25)</f>
        <v/>
      </c>
      <c r="D492" s="10">
        <f>IF(A492="","",8)</f>
        <v/>
      </c>
      <c r="E492" s="25">
        <f>IF(A492="","",IFERROR(EDATE(Spese!$I$25,(D492-1)*Spese!$H$25),""))</f>
        <v/>
      </c>
      <c r="F492" s="40">
        <f>IF(A492="","",IFERROR(IF(D492=Spese!$G$25,Spese!$L$25-Spese!$M$25*(Spese!$G$25-1),Spese!$M$25),""))</f>
        <v/>
      </c>
      <c r="G492" s="9">
        <f>IF(A492="","",IFERROR(IF(Spese!$K$25="Annullato","Annullata",IF(Spese!$K$25="Sospeso","Sospesa",IF(Spese!$K$25="Da valutare","Da valutare",IF(E492="","Da completare",IF(D492&lt;=Spese!$J$25,"Saldata",IF(E492&lt;Parametri!$B$3,"Scaduta",IF(E492&lt;=Parametri!$B$3+Parametri!$B$4,"In scadenza","Programmata"))))))),"Da completare"))</f>
        <v/>
      </c>
      <c r="H492" s="27">
        <f>IF(A492="","",Spese!$D$25)</f>
        <v/>
      </c>
    </row>
    <row r="493">
      <c r="A493" s="5">
        <f>IFERROR(IF(OR(Spese!$A$25="",9&gt;Spese!$G$25),"",Spese!$A$25),"")</f>
        <v/>
      </c>
      <c r="B493" s="23">
        <f>IF(A493="","",Spese!$B$25)</f>
        <v/>
      </c>
      <c r="C493" s="23">
        <f>IF(A493="","",Spese!$C$25)</f>
        <v/>
      </c>
      <c r="D493" s="6">
        <f>IF(A493="","",9)</f>
        <v/>
      </c>
      <c r="E493" s="21">
        <f>IF(A493="","",IFERROR(EDATE(Spese!$I$25,(D493-1)*Spese!$H$25),""))</f>
        <v/>
      </c>
      <c r="F493" s="38">
        <f>IF(A493="","",IFERROR(IF(D493=Spese!$G$25,Spese!$L$25-Spese!$M$25*(Spese!$G$25-1),Spese!$M$25),""))</f>
        <v/>
      </c>
      <c r="G493" s="5">
        <f>IF(A493="","",IFERROR(IF(Spese!$K$25="Annullato","Annullata",IF(Spese!$K$25="Sospeso","Sospesa",IF(Spese!$K$25="Da valutare","Da valutare",IF(E493="","Da completare",IF(D493&lt;=Spese!$J$25,"Saldata",IF(E493&lt;Parametri!$B$3,"Scaduta",IF(E493&lt;=Parametri!$B$3+Parametri!$B$4,"In scadenza","Programmata"))))))),"Da completare"))</f>
        <v/>
      </c>
      <c r="H493" s="23">
        <f>IF(A493="","",Spese!$D$25)</f>
        <v/>
      </c>
    </row>
    <row r="494">
      <c r="A494" s="9">
        <f>IFERROR(IF(OR(Spese!$A$25="",10&gt;Spese!$G$25),"",Spese!$A$25),"")</f>
        <v/>
      </c>
      <c r="B494" s="27">
        <f>IF(A494="","",Spese!$B$25)</f>
        <v/>
      </c>
      <c r="C494" s="27">
        <f>IF(A494="","",Spese!$C$25)</f>
        <v/>
      </c>
      <c r="D494" s="10">
        <f>IF(A494="","",10)</f>
        <v/>
      </c>
      <c r="E494" s="25">
        <f>IF(A494="","",IFERROR(EDATE(Spese!$I$25,(D494-1)*Spese!$H$25),""))</f>
        <v/>
      </c>
      <c r="F494" s="40">
        <f>IF(A494="","",IFERROR(IF(D494=Spese!$G$25,Spese!$L$25-Spese!$M$25*(Spese!$G$25-1),Spese!$M$25),""))</f>
        <v/>
      </c>
      <c r="G494" s="9">
        <f>IF(A494="","",IFERROR(IF(Spese!$K$25="Annullato","Annullata",IF(Spese!$K$25="Sospeso","Sospesa",IF(Spese!$K$25="Da valutare","Da valutare",IF(E494="","Da completare",IF(D494&lt;=Spese!$J$25,"Saldata",IF(E494&lt;Parametri!$B$3,"Scaduta",IF(E494&lt;=Parametri!$B$3+Parametri!$B$4,"In scadenza","Programmata"))))))),"Da completare"))</f>
        <v/>
      </c>
      <c r="H494" s="27">
        <f>IF(A494="","",Spese!$D$25)</f>
        <v/>
      </c>
    </row>
    <row r="495">
      <c r="A495" s="5">
        <f>IFERROR(IF(OR(Spese!$A$25="",11&gt;Spese!$G$25),"",Spese!$A$25),"")</f>
        <v/>
      </c>
      <c r="B495" s="23">
        <f>IF(A495="","",Spese!$B$25)</f>
        <v/>
      </c>
      <c r="C495" s="23">
        <f>IF(A495="","",Spese!$C$25)</f>
        <v/>
      </c>
      <c r="D495" s="6">
        <f>IF(A495="","",11)</f>
        <v/>
      </c>
      <c r="E495" s="21">
        <f>IF(A495="","",IFERROR(EDATE(Spese!$I$25,(D495-1)*Spese!$H$25),""))</f>
        <v/>
      </c>
      <c r="F495" s="38">
        <f>IF(A495="","",IFERROR(IF(D495=Spese!$G$25,Spese!$L$25-Spese!$M$25*(Spese!$G$25-1),Spese!$M$25),""))</f>
        <v/>
      </c>
      <c r="G495" s="5">
        <f>IF(A495="","",IFERROR(IF(Spese!$K$25="Annullato","Annullata",IF(Spese!$K$25="Sospeso","Sospesa",IF(Spese!$K$25="Da valutare","Da valutare",IF(E495="","Da completare",IF(D495&lt;=Spese!$J$25,"Saldata",IF(E495&lt;Parametri!$B$3,"Scaduta",IF(E495&lt;=Parametri!$B$3+Parametri!$B$4,"In scadenza","Programmata"))))))),"Da completare"))</f>
        <v/>
      </c>
      <c r="H495" s="23">
        <f>IF(A495="","",Spese!$D$25)</f>
        <v/>
      </c>
    </row>
    <row r="496">
      <c r="A496" s="9">
        <f>IFERROR(IF(OR(Spese!$A$25="",12&gt;Spese!$G$25),"",Spese!$A$25),"")</f>
        <v/>
      </c>
      <c r="B496" s="27">
        <f>IF(A496="","",Spese!$B$25)</f>
        <v/>
      </c>
      <c r="C496" s="27">
        <f>IF(A496="","",Spese!$C$25)</f>
        <v/>
      </c>
      <c r="D496" s="10">
        <f>IF(A496="","",12)</f>
        <v/>
      </c>
      <c r="E496" s="25">
        <f>IF(A496="","",IFERROR(EDATE(Spese!$I$25,(D496-1)*Spese!$H$25),""))</f>
        <v/>
      </c>
      <c r="F496" s="40">
        <f>IF(A496="","",IFERROR(IF(D496=Spese!$G$25,Spese!$L$25-Spese!$M$25*(Spese!$G$25-1),Spese!$M$25),""))</f>
        <v/>
      </c>
      <c r="G496" s="9">
        <f>IF(A496="","",IFERROR(IF(Spese!$K$25="Annullato","Annullata",IF(Spese!$K$25="Sospeso","Sospesa",IF(Spese!$K$25="Da valutare","Da valutare",IF(E496="","Da completare",IF(D496&lt;=Spese!$J$25,"Saldata",IF(E496&lt;Parametri!$B$3,"Scaduta",IF(E496&lt;=Parametri!$B$3+Parametri!$B$4,"In scadenza","Programmata"))))))),"Da completare"))</f>
        <v/>
      </c>
      <c r="H496" s="27">
        <f>IF(A496="","",Spese!$D$25)</f>
        <v/>
      </c>
    </row>
    <row r="497">
      <c r="A497" s="5">
        <f>IFERROR(IF(OR(Spese!$A$25="",13&gt;Spese!$G$25),"",Spese!$A$25),"")</f>
        <v/>
      </c>
      <c r="B497" s="23">
        <f>IF(A497="","",Spese!$B$25)</f>
        <v/>
      </c>
      <c r="C497" s="23">
        <f>IF(A497="","",Spese!$C$25)</f>
        <v/>
      </c>
      <c r="D497" s="6">
        <f>IF(A497="","",13)</f>
        <v/>
      </c>
      <c r="E497" s="21">
        <f>IF(A497="","",IFERROR(EDATE(Spese!$I$25,(D497-1)*Spese!$H$25),""))</f>
        <v/>
      </c>
      <c r="F497" s="38">
        <f>IF(A497="","",IFERROR(IF(D497=Spese!$G$25,Spese!$L$25-Spese!$M$25*(Spese!$G$25-1),Spese!$M$25),""))</f>
        <v/>
      </c>
      <c r="G497" s="5">
        <f>IF(A497="","",IFERROR(IF(Spese!$K$25="Annullato","Annullata",IF(Spese!$K$25="Sospeso","Sospesa",IF(Spese!$K$25="Da valutare","Da valutare",IF(E497="","Da completare",IF(D497&lt;=Spese!$J$25,"Saldata",IF(E497&lt;Parametri!$B$3,"Scaduta",IF(E497&lt;=Parametri!$B$3+Parametri!$B$4,"In scadenza","Programmata"))))))),"Da completare"))</f>
        <v/>
      </c>
      <c r="H497" s="23">
        <f>IF(A497="","",Spese!$D$25)</f>
        <v/>
      </c>
    </row>
    <row r="498">
      <c r="A498" s="9">
        <f>IFERROR(IF(OR(Spese!$A$25="",14&gt;Spese!$G$25),"",Spese!$A$25),"")</f>
        <v/>
      </c>
      <c r="B498" s="27">
        <f>IF(A498="","",Spese!$B$25)</f>
        <v/>
      </c>
      <c r="C498" s="27">
        <f>IF(A498="","",Spese!$C$25)</f>
        <v/>
      </c>
      <c r="D498" s="10">
        <f>IF(A498="","",14)</f>
        <v/>
      </c>
      <c r="E498" s="25">
        <f>IF(A498="","",IFERROR(EDATE(Spese!$I$25,(D498-1)*Spese!$H$25),""))</f>
        <v/>
      </c>
      <c r="F498" s="40">
        <f>IF(A498="","",IFERROR(IF(D498=Spese!$G$25,Spese!$L$25-Spese!$M$25*(Spese!$G$25-1),Spese!$M$25),""))</f>
        <v/>
      </c>
      <c r="G498" s="9">
        <f>IF(A498="","",IFERROR(IF(Spese!$K$25="Annullato","Annullata",IF(Spese!$K$25="Sospeso","Sospesa",IF(Spese!$K$25="Da valutare","Da valutare",IF(E498="","Da completare",IF(D498&lt;=Spese!$J$25,"Saldata",IF(E498&lt;Parametri!$B$3,"Scaduta",IF(E498&lt;=Parametri!$B$3+Parametri!$B$4,"In scadenza","Programmata"))))))),"Da completare"))</f>
        <v/>
      </c>
      <c r="H498" s="27">
        <f>IF(A498="","",Spese!$D$25)</f>
        <v/>
      </c>
    </row>
    <row r="499">
      <c r="A499" s="5">
        <f>IFERROR(IF(OR(Spese!$A$25="",15&gt;Spese!$G$25),"",Spese!$A$25),"")</f>
        <v/>
      </c>
      <c r="B499" s="23">
        <f>IF(A499="","",Spese!$B$25)</f>
        <v/>
      </c>
      <c r="C499" s="23">
        <f>IF(A499="","",Spese!$C$25)</f>
        <v/>
      </c>
      <c r="D499" s="6">
        <f>IF(A499="","",15)</f>
        <v/>
      </c>
      <c r="E499" s="21">
        <f>IF(A499="","",IFERROR(EDATE(Spese!$I$25,(D499-1)*Spese!$H$25),""))</f>
        <v/>
      </c>
      <c r="F499" s="38">
        <f>IF(A499="","",IFERROR(IF(D499=Spese!$G$25,Spese!$L$25-Spese!$M$25*(Spese!$G$25-1),Spese!$M$25),""))</f>
        <v/>
      </c>
      <c r="G499" s="5">
        <f>IF(A499="","",IFERROR(IF(Spese!$K$25="Annullato","Annullata",IF(Spese!$K$25="Sospeso","Sospesa",IF(Spese!$K$25="Da valutare","Da valutare",IF(E499="","Da completare",IF(D499&lt;=Spese!$J$25,"Saldata",IF(E499&lt;Parametri!$B$3,"Scaduta",IF(E499&lt;=Parametri!$B$3+Parametri!$B$4,"In scadenza","Programmata"))))))),"Da completare"))</f>
        <v/>
      </c>
      <c r="H499" s="23">
        <f>IF(A499="","",Spese!$D$25)</f>
        <v/>
      </c>
    </row>
    <row r="500">
      <c r="A500" s="9">
        <f>IFERROR(IF(OR(Spese!$A$25="",16&gt;Spese!$G$25),"",Spese!$A$25),"")</f>
        <v/>
      </c>
      <c r="B500" s="27">
        <f>IF(A500="","",Spese!$B$25)</f>
        <v/>
      </c>
      <c r="C500" s="27">
        <f>IF(A500="","",Spese!$C$25)</f>
        <v/>
      </c>
      <c r="D500" s="10">
        <f>IF(A500="","",16)</f>
        <v/>
      </c>
      <c r="E500" s="25">
        <f>IF(A500="","",IFERROR(EDATE(Spese!$I$25,(D500-1)*Spese!$H$25),""))</f>
        <v/>
      </c>
      <c r="F500" s="40">
        <f>IF(A500="","",IFERROR(IF(D500=Spese!$G$25,Spese!$L$25-Spese!$M$25*(Spese!$G$25-1),Spese!$M$25),""))</f>
        <v/>
      </c>
      <c r="G500" s="9">
        <f>IF(A500="","",IFERROR(IF(Spese!$K$25="Annullato","Annullata",IF(Spese!$K$25="Sospeso","Sospesa",IF(Spese!$K$25="Da valutare","Da valutare",IF(E500="","Da completare",IF(D500&lt;=Spese!$J$25,"Saldata",IF(E500&lt;Parametri!$B$3,"Scaduta",IF(E500&lt;=Parametri!$B$3+Parametri!$B$4,"In scadenza","Programmata"))))))),"Da completare"))</f>
        <v/>
      </c>
      <c r="H500" s="27">
        <f>IF(A500="","",Spese!$D$25)</f>
        <v/>
      </c>
    </row>
    <row r="501">
      <c r="A501" s="5">
        <f>IFERROR(IF(OR(Spese!$A$25="",17&gt;Spese!$G$25),"",Spese!$A$25),"")</f>
        <v/>
      </c>
      <c r="B501" s="23">
        <f>IF(A501="","",Spese!$B$25)</f>
        <v/>
      </c>
      <c r="C501" s="23">
        <f>IF(A501="","",Spese!$C$25)</f>
        <v/>
      </c>
      <c r="D501" s="6">
        <f>IF(A501="","",17)</f>
        <v/>
      </c>
      <c r="E501" s="21">
        <f>IF(A501="","",IFERROR(EDATE(Spese!$I$25,(D501-1)*Spese!$H$25),""))</f>
        <v/>
      </c>
      <c r="F501" s="38">
        <f>IF(A501="","",IFERROR(IF(D501=Spese!$G$25,Spese!$L$25-Spese!$M$25*(Spese!$G$25-1),Spese!$M$25),""))</f>
        <v/>
      </c>
      <c r="G501" s="5">
        <f>IF(A501="","",IFERROR(IF(Spese!$K$25="Annullato","Annullata",IF(Spese!$K$25="Sospeso","Sospesa",IF(Spese!$K$25="Da valutare","Da valutare",IF(E501="","Da completare",IF(D501&lt;=Spese!$J$25,"Saldata",IF(E501&lt;Parametri!$B$3,"Scaduta",IF(E501&lt;=Parametri!$B$3+Parametri!$B$4,"In scadenza","Programmata"))))))),"Da completare"))</f>
        <v/>
      </c>
      <c r="H501" s="23">
        <f>IF(A501="","",Spese!$D$25)</f>
        <v/>
      </c>
    </row>
    <row r="502">
      <c r="A502" s="9">
        <f>IFERROR(IF(OR(Spese!$A$25="",18&gt;Spese!$G$25),"",Spese!$A$25),"")</f>
        <v/>
      </c>
      <c r="B502" s="27">
        <f>IF(A502="","",Spese!$B$25)</f>
        <v/>
      </c>
      <c r="C502" s="27">
        <f>IF(A502="","",Spese!$C$25)</f>
        <v/>
      </c>
      <c r="D502" s="10">
        <f>IF(A502="","",18)</f>
        <v/>
      </c>
      <c r="E502" s="25">
        <f>IF(A502="","",IFERROR(EDATE(Spese!$I$25,(D502-1)*Spese!$H$25),""))</f>
        <v/>
      </c>
      <c r="F502" s="40">
        <f>IF(A502="","",IFERROR(IF(D502=Spese!$G$25,Spese!$L$25-Spese!$M$25*(Spese!$G$25-1),Spese!$M$25),""))</f>
        <v/>
      </c>
      <c r="G502" s="9">
        <f>IF(A502="","",IFERROR(IF(Spese!$K$25="Annullato","Annullata",IF(Spese!$K$25="Sospeso","Sospesa",IF(Spese!$K$25="Da valutare","Da valutare",IF(E502="","Da completare",IF(D502&lt;=Spese!$J$25,"Saldata",IF(E502&lt;Parametri!$B$3,"Scaduta",IF(E502&lt;=Parametri!$B$3+Parametri!$B$4,"In scadenza","Programmata"))))))),"Da completare"))</f>
        <v/>
      </c>
      <c r="H502" s="27">
        <f>IF(A502="","",Spese!$D$25)</f>
        <v/>
      </c>
    </row>
    <row r="503">
      <c r="A503" s="5">
        <f>IFERROR(IF(OR(Spese!$A$25="",19&gt;Spese!$G$25),"",Spese!$A$25),"")</f>
        <v/>
      </c>
      <c r="B503" s="23">
        <f>IF(A503="","",Spese!$B$25)</f>
        <v/>
      </c>
      <c r="C503" s="23">
        <f>IF(A503="","",Spese!$C$25)</f>
        <v/>
      </c>
      <c r="D503" s="6">
        <f>IF(A503="","",19)</f>
        <v/>
      </c>
      <c r="E503" s="21">
        <f>IF(A503="","",IFERROR(EDATE(Spese!$I$25,(D503-1)*Spese!$H$25),""))</f>
        <v/>
      </c>
      <c r="F503" s="38">
        <f>IF(A503="","",IFERROR(IF(D503=Spese!$G$25,Spese!$L$25-Spese!$M$25*(Spese!$G$25-1),Spese!$M$25),""))</f>
        <v/>
      </c>
      <c r="G503" s="5">
        <f>IF(A503="","",IFERROR(IF(Spese!$K$25="Annullato","Annullata",IF(Spese!$K$25="Sospeso","Sospesa",IF(Spese!$K$25="Da valutare","Da valutare",IF(E503="","Da completare",IF(D503&lt;=Spese!$J$25,"Saldata",IF(E503&lt;Parametri!$B$3,"Scaduta",IF(E503&lt;=Parametri!$B$3+Parametri!$B$4,"In scadenza","Programmata"))))))),"Da completare"))</f>
        <v/>
      </c>
      <c r="H503" s="23">
        <f>IF(A503="","",Spese!$D$25)</f>
        <v/>
      </c>
    </row>
    <row r="504">
      <c r="A504" s="9">
        <f>IFERROR(IF(OR(Spese!$A$25="",20&gt;Spese!$G$25),"",Spese!$A$25),"")</f>
        <v/>
      </c>
      <c r="B504" s="27">
        <f>IF(A504="","",Spese!$B$25)</f>
        <v/>
      </c>
      <c r="C504" s="27">
        <f>IF(A504="","",Spese!$C$25)</f>
        <v/>
      </c>
      <c r="D504" s="10">
        <f>IF(A504="","",20)</f>
        <v/>
      </c>
      <c r="E504" s="25">
        <f>IF(A504="","",IFERROR(EDATE(Spese!$I$25,(D504-1)*Spese!$H$25),""))</f>
        <v/>
      </c>
      <c r="F504" s="40">
        <f>IF(A504="","",IFERROR(IF(D504=Spese!$G$25,Spese!$L$25-Spese!$M$25*(Spese!$G$25-1),Spese!$M$25),""))</f>
        <v/>
      </c>
      <c r="G504" s="9">
        <f>IF(A504="","",IFERROR(IF(Spese!$K$25="Annullato","Annullata",IF(Spese!$K$25="Sospeso","Sospesa",IF(Spese!$K$25="Da valutare","Da valutare",IF(E504="","Da completare",IF(D504&lt;=Spese!$J$25,"Saldata",IF(E504&lt;Parametri!$B$3,"Scaduta",IF(E504&lt;=Parametri!$B$3+Parametri!$B$4,"In scadenza","Programmata"))))))),"Da completare"))</f>
        <v/>
      </c>
      <c r="H504" s="27">
        <f>IF(A504="","",Spese!$D$25)</f>
        <v/>
      </c>
    </row>
    <row r="505">
      <c r="A505" s="5">
        <f>IFERROR(IF(OR(Spese!$A$25="",21&gt;Spese!$G$25),"",Spese!$A$25),"")</f>
        <v/>
      </c>
      <c r="B505" s="23">
        <f>IF(A505="","",Spese!$B$25)</f>
        <v/>
      </c>
      <c r="C505" s="23">
        <f>IF(A505="","",Spese!$C$25)</f>
        <v/>
      </c>
      <c r="D505" s="6">
        <f>IF(A505="","",21)</f>
        <v/>
      </c>
      <c r="E505" s="21">
        <f>IF(A505="","",IFERROR(EDATE(Spese!$I$25,(D505-1)*Spese!$H$25),""))</f>
        <v/>
      </c>
      <c r="F505" s="38">
        <f>IF(A505="","",IFERROR(IF(D505=Spese!$G$25,Spese!$L$25-Spese!$M$25*(Spese!$G$25-1),Spese!$M$25),""))</f>
        <v/>
      </c>
      <c r="G505" s="5">
        <f>IF(A505="","",IFERROR(IF(Spese!$K$25="Annullato","Annullata",IF(Spese!$K$25="Sospeso","Sospesa",IF(Spese!$K$25="Da valutare","Da valutare",IF(E505="","Da completare",IF(D505&lt;=Spese!$J$25,"Saldata",IF(E505&lt;Parametri!$B$3,"Scaduta",IF(E505&lt;=Parametri!$B$3+Parametri!$B$4,"In scadenza","Programmata"))))))),"Da completare"))</f>
        <v/>
      </c>
      <c r="H505" s="23">
        <f>IF(A505="","",Spese!$D$25)</f>
        <v/>
      </c>
    </row>
    <row r="506">
      <c r="A506" s="9">
        <f>IFERROR(IF(OR(Spese!$A$25="",22&gt;Spese!$G$25),"",Spese!$A$25),"")</f>
        <v/>
      </c>
      <c r="B506" s="27">
        <f>IF(A506="","",Spese!$B$25)</f>
        <v/>
      </c>
      <c r="C506" s="27">
        <f>IF(A506="","",Spese!$C$25)</f>
        <v/>
      </c>
      <c r="D506" s="10">
        <f>IF(A506="","",22)</f>
        <v/>
      </c>
      <c r="E506" s="25">
        <f>IF(A506="","",IFERROR(EDATE(Spese!$I$25,(D506-1)*Spese!$H$25),""))</f>
        <v/>
      </c>
      <c r="F506" s="40">
        <f>IF(A506="","",IFERROR(IF(D506=Spese!$G$25,Spese!$L$25-Spese!$M$25*(Spese!$G$25-1),Spese!$M$25),""))</f>
        <v/>
      </c>
      <c r="G506" s="9">
        <f>IF(A506="","",IFERROR(IF(Spese!$K$25="Annullato","Annullata",IF(Spese!$K$25="Sospeso","Sospesa",IF(Spese!$K$25="Da valutare","Da valutare",IF(E506="","Da completare",IF(D506&lt;=Spese!$J$25,"Saldata",IF(E506&lt;Parametri!$B$3,"Scaduta",IF(E506&lt;=Parametri!$B$3+Parametri!$B$4,"In scadenza","Programmata"))))))),"Da completare"))</f>
        <v/>
      </c>
      <c r="H506" s="27">
        <f>IF(A506="","",Spese!$D$25)</f>
        <v/>
      </c>
    </row>
    <row r="507">
      <c r="A507" s="5">
        <f>IFERROR(IF(OR(Spese!$A$25="",23&gt;Spese!$G$25),"",Spese!$A$25),"")</f>
        <v/>
      </c>
      <c r="B507" s="23">
        <f>IF(A507="","",Spese!$B$25)</f>
        <v/>
      </c>
      <c r="C507" s="23">
        <f>IF(A507="","",Spese!$C$25)</f>
        <v/>
      </c>
      <c r="D507" s="6">
        <f>IF(A507="","",23)</f>
        <v/>
      </c>
      <c r="E507" s="21">
        <f>IF(A507="","",IFERROR(EDATE(Spese!$I$25,(D507-1)*Spese!$H$25),""))</f>
        <v/>
      </c>
      <c r="F507" s="38">
        <f>IF(A507="","",IFERROR(IF(D507=Spese!$G$25,Spese!$L$25-Spese!$M$25*(Spese!$G$25-1),Spese!$M$25),""))</f>
        <v/>
      </c>
      <c r="G507" s="5">
        <f>IF(A507="","",IFERROR(IF(Spese!$K$25="Annullato","Annullata",IF(Spese!$K$25="Sospeso","Sospesa",IF(Spese!$K$25="Da valutare","Da valutare",IF(E507="","Da completare",IF(D507&lt;=Spese!$J$25,"Saldata",IF(E507&lt;Parametri!$B$3,"Scaduta",IF(E507&lt;=Parametri!$B$3+Parametri!$B$4,"In scadenza","Programmata"))))))),"Da completare"))</f>
        <v/>
      </c>
      <c r="H507" s="23">
        <f>IF(A507="","",Spese!$D$25)</f>
        <v/>
      </c>
    </row>
    <row r="508">
      <c r="A508" s="9">
        <f>IFERROR(IF(OR(Spese!$A$25="",24&gt;Spese!$G$25),"",Spese!$A$25),"")</f>
        <v/>
      </c>
      <c r="B508" s="27">
        <f>IF(A508="","",Spese!$B$25)</f>
        <v/>
      </c>
      <c r="C508" s="27">
        <f>IF(A508="","",Spese!$C$25)</f>
        <v/>
      </c>
      <c r="D508" s="10">
        <f>IF(A508="","",24)</f>
        <v/>
      </c>
      <c r="E508" s="25">
        <f>IF(A508="","",IFERROR(EDATE(Spese!$I$25,(D508-1)*Spese!$H$25),""))</f>
        <v/>
      </c>
      <c r="F508" s="40">
        <f>IF(A508="","",IFERROR(IF(D508=Spese!$G$25,Spese!$L$25-Spese!$M$25*(Spese!$G$25-1),Spese!$M$25),""))</f>
        <v/>
      </c>
      <c r="G508" s="9">
        <f>IF(A508="","",IFERROR(IF(Spese!$K$25="Annullato","Annullata",IF(Spese!$K$25="Sospeso","Sospesa",IF(Spese!$K$25="Da valutare","Da valutare",IF(E508="","Da completare",IF(D508&lt;=Spese!$J$25,"Saldata",IF(E508&lt;Parametri!$B$3,"Scaduta",IF(E508&lt;=Parametri!$B$3+Parametri!$B$4,"In scadenza","Programmata"))))))),"Da completare"))</f>
        <v/>
      </c>
      <c r="H508" s="27">
        <f>IF(A508="","",Spese!$D$25)</f>
        <v/>
      </c>
    </row>
    <row r="509">
      <c r="A509" s="5">
        <f>IFERROR(IF(OR(Spese!$A$26="",1&gt;Spese!$G$26),"",Spese!$A$26),"")</f>
        <v/>
      </c>
      <c r="B509" s="23">
        <f>IF(A509="","",Spese!$B$26)</f>
        <v/>
      </c>
      <c r="C509" s="23">
        <f>IF(A509="","",Spese!$C$26)</f>
        <v/>
      </c>
      <c r="D509" s="6">
        <f>IF(A509="","",1)</f>
        <v/>
      </c>
      <c r="E509" s="21">
        <f>IF(A509="","",IFERROR(EDATE(Spese!$I$26,(D509-1)*Spese!$H$26),""))</f>
        <v/>
      </c>
      <c r="F509" s="38">
        <f>IF(A509="","",IFERROR(IF(D509=Spese!$G$26,Spese!$L$26-Spese!$M$26*(Spese!$G$26-1),Spese!$M$26),""))</f>
        <v/>
      </c>
      <c r="G509" s="5">
        <f>IF(A509="","",IFERROR(IF(Spese!$K$26="Annullato","Annullata",IF(Spese!$K$26="Sospeso","Sospesa",IF(Spese!$K$26="Da valutare","Da valutare",IF(E509="","Da completare",IF(D509&lt;=Spese!$J$26,"Saldata",IF(E509&lt;Parametri!$B$3,"Scaduta",IF(E509&lt;=Parametri!$B$3+Parametri!$B$4,"In scadenza","Programmata"))))))),"Da completare"))</f>
        <v/>
      </c>
      <c r="H509" s="23">
        <f>IF(A509="","",Spese!$D$26)</f>
        <v/>
      </c>
    </row>
    <row r="510">
      <c r="A510" s="9">
        <f>IFERROR(IF(OR(Spese!$A$26="",2&gt;Spese!$G$26),"",Spese!$A$26),"")</f>
        <v/>
      </c>
      <c r="B510" s="27">
        <f>IF(A510="","",Spese!$B$26)</f>
        <v/>
      </c>
      <c r="C510" s="27">
        <f>IF(A510="","",Spese!$C$26)</f>
        <v/>
      </c>
      <c r="D510" s="10">
        <f>IF(A510="","",2)</f>
        <v/>
      </c>
      <c r="E510" s="25">
        <f>IF(A510="","",IFERROR(EDATE(Spese!$I$26,(D510-1)*Spese!$H$26),""))</f>
        <v/>
      </c>
      <c r="F510" s="40">
        <f>IF(A510="","",IFERROR(IF(D510=Spese!$G$26,Spese!$L$26-Spese!$M$26*(Spese!$G$26-1),Spese!$M$26),""))</f>
        <v/>
      </c>
      <c r="G510" s="9">
        <f>IF(A510="","",IFERROR(IF(Spese!$K$26="Annullato","Annullata",IF(Spese!$K$26="Sospeso","Sospesa",IF(Spese!$K$26="Da valutare","Da valutare",IF(E510="","Da completare",IF(D510&lt;=Spese!$J$26,"Saldata",IF(E510&lt;Parametri!$B$3,"Scaduta",IF(E510&lt;=Parametri!$B$3+Parametri!$B$4,"In scadenza","Programmata"))))))),"Da completare"))</f>
        <v/>
      </c>
      <c r="H510" s="27">
        <f>IF(A510="","",Spese!$D$26)</f>
        <v/>
      </c>
    </row>
    <row r="511">
      <c r="A511" s="5">
        <f>IFERROR(IF(OR(Spese!$A$26="",3&gt;Spese!$G$26),"",Spese!$A$26),"")</f>
        <v/>
      </c>
      <c r="B511" s="23">
        <f>IF(A511="","",Spese!$B$26)</f>
        <v/>
      </c>
      <c r="C511" s="23">
        <f>IF(A511="","",Spese!$C$26)</f>
        <v/>
      </c>
      <c r="D511" s="6">
        <f>IF(A511="","",3)</f>
        <v/>
      </c>
      <c r="E511" s="21">
        <f>IF(A511="","",IFERROR(EDATE(Spese!$I$26,(D511-1)*Spese!$H$26),""))</f>
        <v/>
      </c>
      <c r="F511" s="38">
        <f>IF(A511="","",IFERROR(IF(D511=Spese!$G$26,Spese!$L$26-Spese!$M$26*(Spese!$G$26-1),Spese!$M$26),""))</f>
        <v/>
      </c>
      <c r="G511" s="5">
        <f>IF(A511="","",IFERROR(IF(Spese!$K$26="Annullato","Annullata",IF(Spese!$K$26="Sospeso","Sospesa",IF(Spese!$K$26="Da valutare","Da valutare",IF(E511="","Da completare",IF(D511&lt;=Spese!$J$26,"Saldata",IF(E511&lt;Parametri!$B$3,"Scaduta",IF(E511&lt;=Parametri!$B$3+Parametri!$B$4,"In scadenza","Programmata"))))))),"Da completare"))</f>
        <v/>
      </c>
      <c r="H511" s="23">
        <f>IF(A511="","",Spese!$D$26)</f>
        <v/>
      </c>
    </row>
    <row r="512">
      <c r="A512" s="9">
        <f>IFERROR(IF(OR(Spese!$A$26="",4&gt;Spese!$G$26),"",Spese!$A$26),"")</f>
        <v/>
      </c>
      <c r="B512" s="27">
        <f>IF(A512="","",Spese!$B$26)</f>
        <v/>
      </c>
      <c r="C512" s="27">
        <f>IF(A512="","",Spese!$C$26)</f>
        <v/>
      </c>
      <c r="D512" s="10">
        <f>IF(A512="","",4)</f>
        <v/>
      </c>
      <c r="E512" s="25">
        <f>IF(A512="","",IFERROR(EDATE(Spese!$I$26,(D512-1)*Spese!$H$26),""))</f>
        <v/>
      </c>
      <c r="F512" s="40">
        <f>IF(A512="","",IFERROR(IF(D512=Spese!$G$26,Spese!$L$26-Spese!$M$26*(Spese!$G$26-1),Spese!$M$26),""))</f>
        <v/>
      </c>
      <c r="G512" s="9">
        <f>IF(A512="","",IFERROR(IF(Spese!$K$26="Annullato","Annullata",IF(Spese!$K$26="Sospeso","Sospesa",IF(Spese!$K$26="Da valutare","Da valutare",IF(E512="","Da completare",IF(D512&lt;=Spese!$J$26,"Saldata",IF(E512&lt;Parametri!$B$3,"Scaduta",IF(E512&lt;=Parametri!$B$3+Parametri!$B$4,"In scadenza","Programmata"))))))),"Da completare"))</f>
        <v/>
      </c>
      <c r="H512" s="27">
        <f>IF(A512="","",Spese!$D$26)</f>
        <v/>
      </c>
    </row>
    <row r="513">
      <c r="A513" s="5">
        <f>IFERROR(IF(OR(Spese!$A$26="",5&gt;Spese!$G$26),"",Spese!$A$26),"")</f>
        <v/>
      </c>
      <c r="B513" s="23">
        <f>IF(A513="","",Spese!$B$26)</f>
        <v/>
      </c>
      <c r="C513" s="23">
        <f>IF(A513="","",Spese!$C$26)</f>
        <v/>
      </c>
      <c r="D513" s="6">
        <f>IF(A513="","",5)</f>
        <v/>
      </c>
      <c r="E513" s="21">
        <f>IF(A513="","",IFERROR(EDATE(Spese!$I$26,(D513-1)*Spese!$H$26),""))</f>
        <v/>
      </c>
      <c r="F513" s="38">
        <f>IF(A513="","",IFERROR(IF(D513=Spese!$G$26,Spese!$L$26-Spese!$M$26*(Spese!$G$26-1),Spese!$M$26),""))</f>
        <v/>
      </c>
      <c r="G513" s="5">
        <f>IF(A513="","",IFERROR(IF(Spese!$K$26="Annullato","Annullata",IF(Spese!$K$26="Sospeso","Sospesa",IF(Spese!$K$26="Da valutare","Da valutare",IF(E513="","Da completare",IF(D513&lt;=Spese!$J$26,"Saldata",IF(E513&lt;Parametri!$B$3,"Scaduta",IF(E513&lt;=Parametri!$B$3+Parametri!$B$4,"In scadenza","Programmata"))))))),"Da completare"))</f>
        <v/>
      </c>
      <c r="H513" s="23">
        <f>IF(A513="","",Spese!$D$26)</f>
        <v/>
      </c>
    </row>
    <row r="514">
      <c r="A514" s="9">
        <f>IFERROR(IF(OR(Spese!$A$26="",6&gt;Spese!$G$26),"",Spese!$A$26),"")</f>
        <v/>
      </c>
      <c r="B514" s="27">
        <f>IF(A514="","",Spese!$B$26)</f>
        <v/>
      </c>
      <c r="C514" s="27">
        <f>IF(A514="","",Spese!$C$26)</f>
        <v/>
      </c>
      <c r="D514" s="10">
        <f>IF(A514="","",6)</f>
        <v/>
      </c>
      <c r="E514" s="25">
        <f>IF(A514="","",IFERROR(EDATE(Spese!$I$26,(D514-1)*Spese!$H$26),""))</f>
        <v/>
      </c>
      <c r="F514" s="40">
        <f>IF(A514="","",IFERROR(IF(D514=Spese!$G$26,Spese!$L$26-Spese!$M$26*(Spese!$G$26-1),Spese!$M$26),""))</f>
        <v/>
      </c>
      <c r="G514" s="9">
        <f>IF(A514="","",IFERROR(IF(Spese!$K$26="Annullato","Annullata",IF(Spese!$K$26="Sospeso","Sospesa",IF(Spese!$K$26="Da valutare","Da valutare",IF(E514="","Da completare",IF(D514&lt;=Spese!$J$26,"Saldata",IF(E514&lt;Parametri!$B$3,"Scaduta",IF(E514&lt;=Parametri!$B$3+Parametri!$B$4,"In scadenza","Programmata"))))))),"Da completare"))</f>
        <v/>
      </c>
      <c r="H514" s="27">
        <f>IF(A514="","",Spese!$D$26)</f>
        <v/>
      </c>
    </row>
    <row r="515">
      <c r="A515" s="5">
        <f>IFERROR(IF(OR(Spese!$A$26="",7&gt;Spese!$G$26),"",Spese!$A$26),"")</f>
        <v/>
      </c>
      <c r="B515" s="23">
        <f>IF(A515="","",Spese!$B$26)</f>
        <v/>
      </c>
      <c r="C515" s="23">
        <f>IF(A515="","",Spese!$C$26)</f>
        <v/>
      </c>
      <c r="D515" s="6">
        <f>IF(A515="","",7)</f>
        <v/>
      </c>
      <c r="E515" s="21">
        <f>IF(A515="","",IFERROR(EDATE(Spese!$I$26,(D515-1)*Spese!$H$26),""))</f>
        <v/>
      </c>
      <c r="F515" s="38">
        <f>IF(A515="","",IFERROR(IF(D515=Spese!$G$26,Spese!$L$26-Spese!$M$26*(Spese!$G$26-1),Spese!$M$26),""))</f>
        <v/>
      </c>
      <c r="G515" s="5">
        <f>IF(A515="","",IFERROR(IF(Spese!$K$26="Annullato","Annullata",IF(Spese!$K$26="Sospeso","Sospesa",IF(Spese!$K$26="Da valutare","Da valutare",IF(E515="","Da completare",IF(D515&lt;=Spese!$J$26,"Saldata",IF(E515&lt;Parametri!$B$3,"Scaduta",IF(E515&lt;=Parametri!$B$3+Parametri!$B$4,"In scadenza","Programmata"))))))),"Da completare"))</f>
        <v/>
      </c>
      <c r="H515" s="23">
        <f>IF(A515="","",Spese!$D$26)</f>
        <v/>
      </c>
    </row>
    <row r="516">
      <c r="A516" s="9">
        <f>IFERROR(IF(OR(Spese!$A$26="",8&gt;Spese!$G$26),"",Spese!$A$26),"")</f>
        <v/>
      </c>
      <c r="B516" s="27">
        <f>IF(A516="","",Spese!$B$26)</f>
        <v/>
      </c>
      <c r="C516" s="27">
        <f>IF(A516="","",Spese!$C$26)</f>
        <v/>
      </c>
      <c r="D516" s="10">
        <f>IF(A516="","",8)</f>
        <v/>
      </c>
      <c r="E516" s="25">
        <f>IF(A516="","",IFERROR(EDATE(Spese!$I$26,(D516-1)*Spese!$H$26),""))</f>
        <v/>
      </c>
      <c r="F516" s="40">
        <f>IF(A516="","",IFERROR(IF(D516=Spese!$G$26,Spese!$L$26-Spese!$M$26*(Spese!$G$26-1),Spese!$M$26),""))</f>
        <v/>
      </c>
      <c r="G516" s="9">
        <f>IF(A516="","",IFERROR(IF(Spese!$K$26="Annullato","Annullata",IF(Spese!$K$26="Sospeso","Sospesa",IF(Spese!$K$26="Da valutare","Da valutare",IF(E516="","Da completare",IF(D516&lt;=Spese!$J$26,"Saldata",IF(E516&lt;Parametri!$B$3,"Scaduta",IF(E516&lt;=Parametri!$B$3+Parametri!$B$4,"In scadenza","Programmata"))))))),"Da completare"))</f>
        <v/>
      </c>
      <c r="H516" s="27">
        <f>IF(A516="","",Spese!$D$26)</f>
        <v/>
      </c>
    </row>
    <row r="517">
      <c r="A517" s="5">
        <f>IFERROR(IF(OR(Spese!$A$26="",9&gt;Spese!$G$26),"",Spese!$A$26),"")</f>
        <v/>
      </c>
      <c r="B517" s="23">
        <f>IF(A517="","",Spese!$B$26)</f>
        <v/>
      </c>
      <c r="C517" s="23">
        <f>IF(A517="","",Spese!$C$26)</f>
        <v/>
      </c>
      <c r="D517" s="6">
        <f>IF(A517="","",9)</f>
        <v/>
      </c>
      <c r="E517" s="21">
        <f>IF(A517="","",IFERROR(EDATE(Spese!$I$26,(D517-1)*Spese!$H$26),""))</f>
        <v/>
      </c>
      <c r="F517" s="38">
        <f>IF(A517="","",IFERROR(IF(D517=Spese!$G$26,Spese!$L$26-Spese!$M$26*(Spese!$G$26-1),Spese!$M$26),""))</f>
        <v/>
      </c>
      <c r="G517" s="5">
        <f>IF(A517="","",IFERROR(IF(Spese!$K$26="Annullato","Annullata",IF(Spese!$K$26="Sospeso","Sospesa",IF(Spese!$K$26="Da valutare","Da valutare",IF(E517="","Da completare",IF(D517&lt;=Spese!$J$26,"Saldata",IF(E517&lt;Parametri!$B$3,"Scaduta",IF(E517&lt;=Parametri!$B$3+Parametri!$B$4,"In scadenza","Programmata"))))))),"Da completare"))</f>
        <v/>
      </c>
      <c r="H517" s="23">
        <f>IF(A517="","",Spese!$D$26)</f>
        <v/>
      </c>
    </row>
    <row r="518">
      <c r="A518" s="9">
        <f>IFERROR(IF(OR(Spese!$A$26="",10&gt;Spese!$G$26),"",Spese!$A$26),"")</f>
        <v/>
      </c>
      <c r="B518" s="27">
        <f>IF(A518="","",Spese!$B$26)</f>
        <v/>
      </c>
      <c r="C518" s="27">
        <f>IF(A518="","",Spese!$C$26)</f>
        <v/>
      </c>
      <c r="D518" s="10">
        <f>IF(A518="","",10)</f>
        <v/>
      </c>
      <c r="E518" s="25">
        <f>IF(A518="","",IFERROR(EDATE(Spese!$I$26,(D518-1)*Spese!$H$26),""))</f>
        <v/>
      </c>
      <c r="F518" s="40">
        <f>IF(A518="","",IFERROR(IF(D518=Spese!$G$26,Spese!$L$26-Spese!$M$26*(Spese!$G$26-1),Spese!$M$26),""))</f>
        <v/>
      </c>
      <c r="G518" s="9">
        <f>IF(A518="","",IFERROR(IF(Spese!$K$26="Annullato","Annullata",IF(Spese!$K$26="Sospeso","Sospesa",IF(Spese!$K$26="Da valutare","Da valutare",IF(E518="","Da completare",IF(D518&lt;=Spese!$J$26,"Saldata",IF(E518&lt;Parametri!$B$3,"Scaduta",IF(E518&lt;=Parametri!$B$3+Parametri!$B$4,"In scadenza","Programmata"))))))),"Da completare"))</f>
        <v/>
      </c>
      <c r="H518" s="27">
        <f>IF(A518="","",Spese!$D$26)</f>
        <v/>
      </c>
    </row>
    <row r="519">
      <c r="A519" s="5">
        <f>IFERROR(IF(OR(Spese!$A$26="",11&gt;Spese!$G$26),"",Spese!$A$26),"")</f>
        <v/>
      </c>
      <c r="B519" s="23">
        <f>IF(A519="","",Spese!$B$26)</f>
        <v/>
      </c>
      <c r="C519" s="23">
        <f>IF(A519="","",Spese!$C$26)</f>
        <v/>
      </c>
      <c r="D519" s="6">
        <f>IF(A519="","",11)</f>
        <v/>
      </c>
      <c r="E519" s="21">
        <f>IF(A519="","",IFERROR(EDATE(Spese!$I$26,(D519-1)*Spese!$H$26),""))</f>
        <v/>
      </c>
      <c r="F519" s="38">
        <f>IF(A519="","",IFERROR(IF(D519=Spese!$G$26,Spese!$L$26-Spese!$M$26*(Spese!$G$26-1),Spese!$M$26),""))</f>
        <v/>
      </c>
      <c r="G519" s="5">
        <f>IF(A519="","",IFERROR(IF(Spese!$K$26="Annullato","Annullata",IF(Spese!$K$26="Sospeso","Sospesa",IF(Spese!$K$26="Da valutare","Da valutare",IF(E519="","Da completare",IF(D519&lt;=Spese!$J$26,"Saldata",IF(E519&lt;Parametri!$B$3,"Scaduta",IF(E519&lt;=Parametri!$B$3+Parametri!$B$4,"In scadenza","Programmata"))))))),"Da completare"))</f>
        <v/>
      </c>
      <c r="H519" s="23">
        <f>IF(A519="","",Spese!$D$26)</f>
        <v/>
      </c>
    </row>
    <row r="520">
      <c r="A520" s="9">
        <f>IFERROR(IF(OR(Spese!$A$26="",12&gt;Spese!$G$26),"",Spese!$A$26),"")</f>
        <v/>
      </c>
      <c r="B520" s="27">
        <f>IF(A520="","",Spese!$B$26)</f>
        <v/>
      </c>
      <c r="C520" s="27">
        <f>IF(A520="","",Spese!$C$26)</f>
        <v/>
      </c>
      <c r="D520" s="10">
        <f>IF(A520="","",12)</f>
        <v/>
      </c>
      <c r="E520" s="25">
        <f>IF(A520="","",IFERROR(EDATE(Spese!$I$26,(D520-1)*Spese!$H$26),""))</f>
        <v/>
      </c>
      <c r="F520" s="40">
        <f>IF(A520="","",IFERROR(IF(D520=Spese!$G$26,Spese!$L$26-Spese!$M$26*(Spese!$G$26-1),Spese!$M$26),""))</f>
        <v/>
      </c>
      <c r="G520" s="9">
        <f>IF(A520="","",IFERROR(IF(Spese!$K$26="Annullato","Annullata",IF(Spese!$K$26="Sospeso","Sospesa",IF(Spese!$K$26="Da valutare","Da valutare",IF(E520="","Da completare",IF(D520&lt;=Spese!$J$26,"Saldata",IF(E520&lt;Parametri!$B$3,"Scaduta",IF(E520&lt;=Parametri!$B$3+Parametri!$B$4,"In scadenza","Programmata"))))))),"Da completare"))</f>
        <v/>
      </c>
      <c r="H520" s="27">
        <f>IF(A520="","",Spese!$D$26)</f>
        <v/>
      </c>
    </row>
    <row r="521">
      <c r="A521" s="5">
        <f>IFERROR(IF(OR(Spese!$A$26="",13&gt;Spese!$G$26),"",Spese!$A$26),"")</f>
        <v/>
      </c>
      <c r="B521" s="23">
        <f>IF(A521="","",Spese!$B$26)</f>
        <v/>
      </c>
      <c r="C521" s="23">
        <f>IF(A521="","",Spese!$C$26)</f>
        <v/>
      </c>
      <c r="D521" s="6">
        <f>IF(A521="","",13)</f>
        <v/>
      </c>
      <c r="E521" s="21">
        <f>IF(A521="","",IFERROR(EDATE(Spese!$I$26,(D521-1)*Spese!$H$26),""))</f>
        <v/>
      </c>
      <c r="F521" s="38">
        <f>IF(A521="","",IFERROR(IF(D521=Spese!$G$26,Spese!$L$26-Spese!$M$26*(Spese!$G$26-1),Spese!$M$26),""))</f>
        <v/>
      </c>
      <c r="G521" s="5">
        <f>IF(A521="","",IFERROR(IF(Spese!$K$26="Annullato","Annullata",IF(Spese!$K$26="Sospeso","Sospesa",IF(Spese!$K$26="Da valutare","Da valutare",IF(E521="","Da completare",IF(D521&lt;=Spese!$J$26,"Saldata",IF(E521&lt;Parametri!$B$3,"Scaduta",IF(E521&lt;=Parametri!$B$3+Parametri!$B$4,"In scadenza","Programmata"))))))),"Da completare"))</f>
        <v/>
      </c>
      <c r="H521" s="23">
        <f>IF(A521="","",Spese!$D$26)</f>
        <v/>
      </c>
    </row>
    <row r="522">
      <c r="A522" s="9">
        <f>IFERROR(IF(OR(Spese!$A$26="",14&gt;Spese!$G$26),"",Spese!$A$26),"")</f>
        <v/>
      </c>
      <c r="B522" s="27">
        <f>IF(A522="","",Spese!$B$26)</f>
        <v/>
      </c>
      <c r="C522" s="27">
        <f>IF(A522="","",Spese!$C$26)</f>
        <v/>
      </c>
      <c r="D522" s="10">
        <f>IF(A522="","",14)</f>
        <v/>
      </c>
      <c r="E522" s="25">
        <f>IF(A522="","",IFERROR(EDATE(Spese!$I$26,(D522-1)*Spese!$H$26),""))</f>
        <v/>
      </c>
      <c r="F522" s="40">
        <f>IF(A522="","",IFERROR(IF(D522=Spese!$G$26,Spese!$L$26-Spese!$M$26*(Spese!$G$26-1),Spese!$M$26),""))</f>
        <v/>
      </c>
      <c r="G522" s="9">
        <f>IF(A522="","",IFERROR(IF(Spese!$K$26="Annullato","Annullata",IF(Spese!$K$26="Sospeso","Sospesa",IF(Spese!$K$26="Da valutare","Da valutare",IF(E522="","Da completare",IF(D522&lt;=Spese!$J$26,"Saldata",IF(E522&lt;Parametri!$B$3,"Scaduta",IF(E522&lt;=Parametri!$B$3+Parametri!$B$4,"In scadenza","Programmata"))))))),"Da completare"))</f>
        <v/>
      </c>
      <c r="H522" s="27">
        <f>IF(A522="","",Spese!$D$26)</f>
        <v/>
      </c>
    </row>
    <row r="523">
      <c r="A523" s="5">
        <f>IFERROR(IF(OR(Spese!$A$26="",15&gt;Spese!$G$26),"",Spese!$A$26),"")</f>
        <v/>
      </c>
      <c r="B523" s="23">
        <f>IF(A523="","",Spese!$B$26)</f>
        <v/>
      </c>
      <c r="C523" s="23">
        <f>IF(A523="","",Spese!$C$26)</f>
        <v/>
      </c>
      <c r="D523" s="6">
        <f>IF(A523="","",15)</f>
        <v/>
      </c>
      <c r="E523" s="21">
        <f>IF(A523="","",IFERROR(EDATE(Spese!$I$26,(D523-1)*Spese!$H$26),""))</f>
        <v/>
      </c>
      <c r="F523" s="38">
        <f>IF(A523="","",IFERROR(IF(D523=Spese!$G$26,Spese!$L$26-Spese!$M$26*(Spese!$G$26-1),Spese!$M$26),""))</f>
        <v/>
      </c>
      <c r="G523" s="5">
        <f>IF(A523="","",IFERROR(IF(Spese!$K$26="Annullato","Annullata",IF(Spese!$K$26="Sospeso","Sospesa",IF(Spese!$K$26="Da valutare","Da valutare",IF(E523="","Da completare",IF(D523&lt;=Spese!$J$26,"Saldata",IF(E523&lt;Parametri!$B$3,"Scaduta",IF(E523&lt;=Parametri!$B$3+Parametri!$B$4,"In scadenza","Programmata"))))))),"Da completare"))</f>
        <v/>
      </c>
      <c r="H523" s="23">
        <f>IF(A523="","",Spese!$D$26)</f>
        <v/>
      </c>
    </row>
    <row r="524">
      <c r="A524" s="9">
        <f>IFERROR(IF(OR(Spese!$A$26="",16&gt;Spese!$G$26),"",Spese!$A$26),"")</f>
        <v/>
      </c>
      <c r="B524" s="27">
        <f>IF(A524="","",Spese!$B$26)</f>
        <v/>
      </c>
      <c r="C524" s="27">
        <f>IF(A524="","",Spese!$C$26)</f>
        <v/>
      </c>
      <c r="D524" s="10">
        <f>IF(A524="","",16)</f>
        <v/>
      </c>
      <c r="E524" s="25">
        <f>IF(A524="","",IFERROR(EDATE(Spese!$I$26,(D524-1)*Spese!$H$26),""))</f>
        <v/>
      </c>
      <c r="F524" s="40">
        <f>IF(A524="","",IFERROR(IF(D524=Spese!$G$26,Spese!$L$26-Spese!$M$26*(Spese!$G$26-1),Spese!$M$26),""))</f>
        <v/>
      </c>
      <c r="G524" s="9">
        <f>IF(A524="","",IFERROR(IF(Spese!$K$26="Annullato","Annullata",IF(Spese!$K$26="Sospeso","Sospesa",IF(Spese!$K$26="Da valutare","Da valutare",IF(E524="","Da completare",IF(D524&lt;=Spese!$J$26,"Saldata",IF(E524&lt;Parametri!$B$3,"Scaduta",IF(E524&lt;=Parametri!$B$3+Parametri!$B$4,"In scadenza","Programmata"))))))),"Da completare"))</f>
        <v/>
      </c>
      <c r="H524" s="27">
        <f>IF(A524="","",Spese!$D$26)</f>
        <v/>
      </c>
    </row>
    <row r="525">
      <c r="A525" s="5">
        <f>IFERROR(IF(OR(Spese!$A$26="",17&gt;Spese!$G$26),"",Spese!$A$26),"")</f>
        <v/>
      </c>
      <c r="B525" s="23">
        <f>IF(A525="","",Spese!$B$26)</f>
        <v/>
      </c>
      <c r="C525" s="23">
        <f>IF(A525="","",Spese!$C$26)</f>
        <v/>
      </c>
      <c r="D525" s="6">
        <f>IF(A525="","",17)</f>
        <v/>
      </c>
      <c r="E525" s="21">
        <f>IF(A525="","",IFERROR(EDATE(Spese!$I$26,(D525-1)*Spese!$H$26),""))</f>
        <v/>
      </c>
      <c r="F525" s="38">
        <f>IF(A525="","",IFERROR(IF(D525=Spese!$G$26,Spese!$L$26-Spese!$M$26*(Spese!$G$26-1),Spese!$M$26),""))</f>
        <v/>
      </c>
      <c r="G525" s="5">
        <f>IF(A525="","",IFERROR(IF(Spese!$K$26="Annullato","Annullata",IF(Spese!$K$26="Sospeso","Sospesa",IF(Spese!$K$26="Da valutare","Da valutare",IF(E525="","Da completare",IF(D525&lt;=Spese!$J$26,"Saldata",IF(E525&lt;Parametri!$B$3,"Scaduta",IF(E525&lt;=Parametri!$B$3+Parametri!$B$4,"In scadenza","Programmata"))))))),"Da completare"))</f>
        <v/>
      </c>
      <c r="H525" s="23">
        <f>IF(A525="","",Spese!$D$26)</f>
        <v/>
      </c>
    </row>
    <row r="526">
      <c r="A526" s="9">
        <f>IFERROR(IF(OR(Spese!$A$26="",18&gt;Spese!$G$26),"",Spese!$A$26),"")</f>
        <v/>
      </c>
      <c r="B526" s="27">
        <f>IF(A526="","",Spese!$B$26)</f>
        <v/>
      </c>
      <c r="C526" s="27">
        <f>IF(A526="","",Spese!$C$26)</f>
        <v/>
      </c>
      <c r="D526" s="10">
        <f>IF(A526="","",18)</f>
        <v/>
      </c>
      <c r="E526" s="25">
        <f>IF(A526="","",IFERROR(EDATE(Spese!$I$26,(D526-1)*Spese!$H$26),""))</f>
        <v/>
      </c>
      <c r="F526" s="40">
        <f>IF(A526="","",IFERROR(IF(D526=Spese!$G$26,Spese!$L$26-Spese!$M$26*(Spese!$G$26-1),Spese!$M$26),""))</f>
        <v/>
      </c>
      <c r="G526" s="9">
        <f>IF(A526="","",IFERROR(IF(Spese!$K$26="Annullato","Annullata",IF(Spese!$K$26="Sospeso","Sospesa",IF(Spese!$K$26="Da valutare","Da valutare",IF(E526="","Da completare",IF(D526&lt;=Spese!$J$26,"Saldata",IF(E526&lt;Parametri!$B$3,"Scaduta",IF(E526&lt;=Parametri!$B$3+Parametri!$B$4,"In scadenza","Programmata"))))))),"Da completare"))</f>
        <v/>
      </c>
      <c r="H526" s="27">
        <f>IF(A526="","",Spese!$D$26)</f>
        <v/>
      </c>
    </row>
    <row r="527">
      <c r="A527" s="5">
        <f>IFERROR(IF(OR(Spese!$A$26="",19&gt;Spese!$G$26),"",Spese!$A$26),"")</f>
        <v/>
      </c>
      <c r="B527" s="23">
        <f>IF(A527="","",Spese!$B$26)</f>
        <v/>
      </c>
      <c r="C527" s="23">
        <f>IF(A527="","",Spese!$C$26)</f>
        <v/>
      </c>
      <c r="D527" s="6">
        <f>IF(A527="","",19)</f>
        <v/>
      </c>
      <c r="E527" s="21">
        <f>IF(A527="","",IFERROR(EDATE(Spese!$I$26,(D527-1)*Spese!$H$26),""))</f>
        <v/>
      </c>
      <c r="F527" s="38">
        <f>IF(A527="","",IFERROR(IF(D527=Spese!$G$26,Spese!$L$26-Spese!$M$26*(Spese!$G$26-1),Spese!$M$26),""))</f>
        <v/>
      </c>
      <c r="G527" s="5">
        <f>IF(A527="","",IFERROR(IF(Spese!$K$26="Annullato","Annullata",IF(Spese!$K$26="Sospeso","Sospesa",IF(Spese!$K$26="Da valutare","Da valutare",IF(E527="","Da completare",IF(D527&lt;=Spese!$J$26,"Saldata",IF(E527&lt;Parametri!$B$3,"Scaduta",IF(E527&lt;=Parametri!$B$3+Parametri!$B$4,"In scadenza","Programmata"))))))),"Da completare"))</f>
        <v/>
      </c>
      <c r="H527" s="23">
        <f>IF(A527="","",Spese!$D$26)</f>
        <v/>
      </c>
    </row>
    <row r="528">
      <c r="A528" s="9">
        <f>IFERROR(IF(OR(Spese!$A$26="",20&gt;Spese!$G$26),"",Spese!$A$26),"")</f>
        <v/>
      </c>
      <c r="B528" s="27">
        <f>IF(A528="","",Spese!$B$26)</f>
        <v/>
      </c>
      <c r="C528" s="27">
        <f>IF(A528="","",Spese!$C$26)</f>
        <v/>
      </c>
      <c r="D528" s="10">
        <f>IF(A528="","",20)</f>
        <v/>
      </c>
      <c r="E528" s="25">
        <f>IF(A528="","",IFERROR(EDATE(Spese!$I$26,(D528-1)*Spese!$H$26),""))</f>
        <v/>
      </c>
      <c r="F528" s="40">
        <f>IF(A528="","",IFERROR(IF(D528=Spese!$G$26,Spese!$L$26-Spese!$M$26*(Spese!$G$26-1),Spese!$M$26),""))</f>
        <v/>
      </c>
      <c r="G528" s="9">
        <f>IF(A528="","",IFERROR(IF(Spese!$K$26="Annullato","Annullata",IF(Spese!$K$26="Sospeso","Sospesa",IF(Spese!$K$26="Da valutare","Da valutare",IF(E528="","Da completare",IF(D528&lt;=Spese!$J$26,"Saldata",IF(E528&lt;Parametri!$B$3,"Scaduta",IF(E528&lt;=Parametri!$B$3+Parametri!$B$4,"In scadenza","Programmata"))))))),"Da completare"))</f>
        <v/>
      </c>
      <c r="H528" s="27">
        <f>IF(A528="","",Spese!$D$26)</f>
        <v/>
      </c>
    </row>
    <row r="529">
      <c r="A529" s="5">
        <f>IFERROR(IF(OR(Spese!$A$26="",21&gt;Spese!$G$26),"",Spese!$A$26),"")</f>
        <v/>
      </c>
      <c r="B529" s="23">
        <f>IF(A529="","",Spese!$B$26)</f>
        <v/>
      </c>
      <c r="C529" s="23">
        <f>IF(A529="","",Spese!$C$26)</f>
        <v/>
      </c>
      <c r="D529" s="6">
        <f>IF(A529="","",21)</f>
        <v/>
      </c>
      <c r="E529" s="21">
        <f>IF(A529="","",IFERROR(EDATE(Spese!$I$26,(D529-1)*Spese!$H$26),""))</f>
        <v/>
      </c>
      <c r="F529" s="38">
        <f>IF(A529="","",IFERROR(IF(D529=Spese!$G$26,Spese!$L$26-Spese!$M$26*(Spese!$G$26-1),Spese!$M$26),""))</f>
        <v/>
      </c>
      <c r="G529" s="5">
        <f>IF(A529="","",IFERROR(IF(Spese!$K$26="Annullato","Annullata",IF(Spese!$K$26="Sospeso","Sospesa",IF(Spese!$K$26="Da valutare","Da valutare",IF(E529="","Da completare",IF(D529&lt;=Spese!$J$26,"Saldata",IF(E529&lt;Parametri!$B$3,"Scaduta",IF(E529&lt;=Parametri!$B$3+Parametri!$B$4,"In scadenza","Programmata"))))))),"Da completare"))</f>
        <v/>
      </c>
      <c r="H529" s="23">
        <f>IF(A529="","",Spese!$D$26)</f>
        <v/>
      </c>
    </row>
    <row r="530">
      <c r="A530" s="9">
        <f>IFERROR(IF(OR(Spese!$A$26="",22&gt;Spese!$G$26),"",Spese!$A$26),"")</f>
        <v/>
      </c>
      <c r="B530" s="27">
        <f>IF(A530="","",Spese!$B$26)</f>
        <v/>
      </c>
      <c r="C530" s="27">
        <f>IF(A530="","",Spese!$C$26)</f>
        <v/>
      </c>
      <c r="D530" s="10">
        <f>IF(A530="","",22)</f>
        <v/>
      </c>
      <c r="E530" s="25">
        <f>IF(A530="","",IFERROR(EDATE(Spese!$I$26,(D530-1)*Spese!$H$26),""))</f>
        <v/>
      </c>
      <c r="F530" s="40">
        <f>IF(A530="","",IFERROR(IF(D530=Spese!$G$26,Spese!$L$26-Spese!$M$26*(Spese!$G$26-1),Spese!$M$26),""))</f>
        <v/>
      </c>
      <c r="G530" s="9">
        <f>IF(A530="","",IFERROR(IF(Spese!$K$26="Annullato","Annullata",IF(Spese!$K$26="Sospeso","Sospesa",IF(Spese!$K$26="Da valutare","Da valutare",IF(E530="","Da completare",IF(D530&lt;=Spese!$J$26,"Saldata",IF(E530&lt;Parametri!$B$3,"Scaduta",IF(E530&lt;=Parametri!$B$3+Parametri!$B$4,"In scadenza","Programmata"))))))),"Da completare"))</f>
        <v/>
      </c>
      <c r="H530" s="27">
        <f>IF(A530="","",Spese!$D$26)</f>
        <v/>
      </c>
    </row>
    <row r="531">
      <c r="A531" s="5">
        <f>IFERROR(IF(OR(Spese!$A$26="",23&gt;Spese!$G$26),"",Spese!$A$26),"")</f>
        <v/>
      </c>
      <c r="B531" s="23">
        <f>IF(A531="","",Spese!$B$26)</f>
        <v/>
      </c>
      <c r="C531" s="23">
        <f>IF(A531="","",Spese!$C$26)</f>
        <v/>
      </c>
      <c r="D531" s="6">
        <f>IF(A531="","",23)</f>
        <v/>
      </c>
      <c r="E531" s="21">
        <f>IF(A531="","",IFERROR(EDATE(Spese!$I$26,(D531-1)*Spese!$H$26),""))</f>
        <v/>
      </c>
      <c r="F531" s="38">
        <f>IF(A531="","",IFERROR(IF(D531=Spese!$G$26,Spese!$L$26-Spese!$M$26*(Spese!$G$26-1),Spese!$M$26),""))</f>
        <v/>
      </c>
      <c r="G531" s="5">
        <f>IF(A531="","",IFERROR(IF(Spese!$K$26="Annullato","Annullata",IF(Spese!$K$26="Sospeso","Sospesa",IF(Spese!$K$26="Da valutare","Da valutare",IF(E531="","Da completare",IF(D531&lt;=Spese!$J$26,"Saldata",IF(E531&lt;Parametri!$B$3,"Scaduta",IF(E531&lt;=Parametri!$B$3+Parametri!$B$4,"In scadenza","Programmata"))))))),"Da completare"))</f>
        <v/>
      </c>
      <c r="H531" s="23">
        <f>IF(A531="","",Spese!$D$26)</f>
        <v/>
      </c>
    </row>
    <row r="532">
      <c r="A532" s="9">
        <f>IFERROR(IF(OR(Spese!$A$26="",24&gt;Spese!$G$26),"",Spese!$A$26),"")</f>
        <v/>
      </c>
      <c r="B532" s="27">
        <f>IF(A532="","",Spese!$B$26)</f>
        <v/>
      </c>
      <c r="C532" s="27">
        <f>IF(A532="","",Spese!$C$26)</f>
        <v/>
      </c>
      <c r="D532" s="10">
        <f>IF(A532="","",24)</f>
        <v/>
      </c>
      <c r="E532" s="25">
        <f>IF(A532="","",IFERROR(EDATE(Spese!$I$26,(D532-1)*Spese!$H$26),""))</f>
        <v/>
      </c>
      <c r="F532" s="40">
        <f>IF(A532="","",IFERROR(IF(D532=Spese!$G$26,Spese!$L$26-Spese!$M$26*(Spese!$G$26-1),Spese!$M$26),""))</f>
        <v/>
      </c>
      <c r="G532" s="9">
        <f>IF(A532="","",IFERROR(IF(Spese!$K$26="Annullato","Annullata",IF(Spese!$K$26="Sospeso","Sospesa",IF(Spese!$K$26="Da valutare","Da valutare",IF(E532="","Da completare",IF(D532&lt;=Spese!$J$26,"Saldata",IF(E532&lt;Parametri!$B$3,"Scaduta",IF(E532&lt;=Parametri!$B$3+Parametri!$B$4,"In scadenza","Programmata"))))))),"Da completare"))</f>
        <v/>
      </c>
      <c r="H532" s="27">
        <f>IF(A532="","",Spese!$D$26)</f>
        <v/>
      </c>
    </row>
    <row r="533">
      <c r="A533" s="5">
        <f>IFERROR(IF(OR(Spese!$A$27="",1&gt;Spese!$G$27),"",Spese!$A$27),"")</f>
        <v/>
      </c>
      <c r="B533" s="23">
        <f>IF(A533="","",Spese!$B$27)</f>
        <v/>
      </c>
      <c r="C533" s="23">
        <f>IF(A533="","",Spese!$C$27)</f>
        <v/>
      </c>
      <c r="D533" s="6">
        <f>IF(A533="","",1)</f>
        <v/>
      </c>
      <c r="E533" s="21">
        <f>IF(A533="","",IFERROR(EDATE(Spese!$I$27,(D533-1)*Spese!$H$27),""))</f>
        <v/>
      </c>
      <c r="F533" s="38">
        <f>IF(A533="","",IFERROR(IF(D533=Spese!$G$27,Spese!$L$27-Spese!$M$27*(Spese!$G$27-1),Spese!$M$27),""))</f>
        <v/>
      </c>
      <c r="G533" s="5">
        <f>IF(A533="","",IFERROR(IF(Spese!$K$27="Annullato","Annullata",IF(Spese!$K$27="Sospeso","Sospesa",IF(Spese!$K$27="Da valutare","Da valutare",IF(E533="","Da completare",IF(D533&lt;=Spese!$J$27,"Saldata",IF(E533&lt;Parametri!$B$3,"Scaduta",IF(E533&lt;=Parametri!$B$3+Parametri!$B$4,"In scadenza","Programmata"))))))),"Da completare"))</f>
        <v/>
      </c>
      <c r="H533" s="23">
        <f>IF(A533="","",Spese!$D$27)</f>
        <v/>
      </c>
    </row>
    <row r="534">
      <c r="A534" s="9">
        <f>IFERROR(IF(OR(Spese!$A$27="",2&gt;Spese!$G$27),"",Spese!$A$27),"")</f>
        <v/>
      </c>
      <c r="B534" s="27">
        <f>IF(A534="","",Spese!$B$27)</f>
        <v/>
      </c>
      <c r="C534" s="27">
        <f>IF(A534="","",Spese!$C$27)</f>
        <v/>
      </c>
      <c r="D534" s="10">
        <f>IF(A534="","",2)</f>
        <v/>
      </c>
      <c r="E534" s="25">
        <f>IF(A534="","",IFERROR(EDATE(Spese!$I$27,(D534-1)*Spese!$H$27),""))</f>
        <v/>
      </c>
      <c r="F534" s="40">
        <f>IF(A534="","",IFERROR(IF(D534=Spese!$G$27,Spese!$L$27-Spese!$M$27*(Spese!$G$27-1),Spese!$M$27),""))</f>
        <v/>
      </c>
      <c r="G534" s="9">
        <f>IF(A534="","",IFERROR(IF(Spese!$K$27="Annullato","Annullata",IF(Spese!$K$27="Sospeso","Sospesa",IF(Spese!$K$27="Da valutare","Da valutare",IF(E534="","Da completare",IF(D534&lt;=Spese!$J$27,"Saldata",IF(E534&lt;Parametri!$B$3,"Scaduta",IF(E534&lt;=Parametri!$B$3+Parametri!$B$4,"In scadenza","Programmata"))))))),"Da completare"))</f>
        <v/>
      </c>
      <c r="H534" s="27">
        <f>IF(A534="","",Spese!$D$27)</f>
        <v/>
      </c>
    </row>
    <row r="535">
      <c r="A535" s="5">
        <f>IFERROR(IF(OR(Spese!$A$27="",3&gt;Spese!$G$27),"",Spese!$A$27),"")</f>
        <v/>
      </c>
      <c r="B535" s="23">
        <f>IF(A535="","",Spese!$B$27)</f>
        <v/>
      </c>
      <c r="C535" s="23">
        <f>IF(A535="","",Spese!$C$27)</f>
        <v/>
      </c>
      <c r="D535" s="6">
        <f>IF(A535="","",3)</f>
        <v/>
      </c>
      <c r="E535" s="21">
        <f>IF(A535="","",IFERROR(EDATE(Spese!$I$27,(D535-1)*Spese!$H$27),""))</f>
        <v/>
      </c>
      <c r="F535" s="38">
        <f>IF(A535="","",IFERROR(IF(D535=Spese!$G$27,Spese!$L$27-Spese!$M$27*(Spese!$G$27-1),Spese!$M$27),""))</f>
        <v/>
      </c>
      <c r="G535" s="5">
        <f>IF(A535="","",IFERROR(IF(Spese!$K$27="Annullato","Annullata",IF(Spese!$K$27="Sospeso","Sospesa",IF(Spese!$K$27="Da valutare","Da valutare",IF(E535="","Da completare",IF(D535&lt;=Spese!$J$27,"Saldata",IF(E535&lt;Parametri!$B$3,"Scaduta",IF(E535&lt;=Parametri!$B$3+Parametri!$B$4,"In scadenza","Programmata"))))))),"Da completare"))</f>
        <v/>
      </c>
      <c r="H535" s="23">
        <f>IF(A535="","",Spese!$D$27)</f>
        <v/>
      </c>
    </row>
    <row r="536">
      <c r="A536" s="9">
        <f>IFERROR(IF(OR(Spese!$A$27="",4&gt;Spese!$G$27),"",Spese!$A$27),"")</f>
        <v/>
      </c>
      <c r="B536" s="27">
        <f>IF(A536="","",Spese!$B$27)</f>
        <v/>
      </c>
      <c r="C536" s="27">
        <f>IF(A536="","",Spese!$C$27)</f>
        <v/>
      </c>
      <c r="D536" s="10">
        <f>IF(A536="","",4)</f>
        <v/>
      </c>
      <c r="E536" s="25">
        <f>IF(A536="","",IFERROR(EDATE(Spese!$I$27,(D536-1)*Spese!$H$27),""))</f>
        <v/>
      </c>
      <c r="F536" s="40">
        <f>IF(A536="","",IFERROR(IF(D536=Spese!$G$27,Spese!$L$27-Spese!$M$27*(Spese!$G$27-1),Spese!$M$27),""))</f>
        <v/>
      </c>
      <c r="G536" s="9">
        <f>IF(A536="","",IFERROR(IF(Spese!$K$27="Annullato","Annullata",IF(Spese!$K$27="Sospeso","Sospesa",IF(Spese!$K$27="Da valutare","Da valutare",IF(E536="","Da completare",IF(D536&lt;=Spese!$J$27,"Saldata",IF(E536&lt;Parametri!$B$3,"Scaduta",IF(E536&lt;=Parametri!$B$3+Parametri!$B$4,"In scadenza","Programmata"))))))),"Da completare"))</f>
        <v/>
      </c>
      <c r="H536" s="27">
        <f>IF(A536="","",Spese!$D$27)</f>
        <v/>
      </c>
    </row>
    <row r="537">
      <c r="A537" s="5">
        <f>IFERROR(IF(OR(Spese!$A$27="",5&gt;Spese!$G$27),"",Spese!$A$27),"")</f>
        <v/>
      </c>
      <c r="B537" s="23">
        <f>IF(A537="","",Spese!$B$27)</f>
        <v/>
      </c>
      <c r="C537" s="23">
        <f>IF(A537="","",Spese!$C$27)</f>
        <v/>
      </c>
      <c r="D537" s="6">
        <f>IF(A537="","",5)</f>
        <v/>
      </c>
      <c r="E537" s="21">
        <f>IF(A537="","",IFERROR(EDATE(Spese!$I$27,(D537-1)*Spese!$H$27),""))</f>
        <v/>
      </c>
      <c r="F537" s="38">
        <f>IF(A537="","",IFERROR(IF(D537=Spese!$G$27,Spese!$L$27-Spese!$M$27*(Spese!$G$27-1),Spese!$M$27),""))</f>
        <v/>
      </c>
      <c r="G537" s="5">
        <f>IF(A537="","",IFERROR(IF(Spese!$K$27="Annullato","Annullata",IF(Spese!$K$27="Sospeso","Sospesa",IF(Spese!$K$27="Da valutare","Da valutare",IF(E537="","Da completare",IF(D537&lt;=Spese!$J$27,"Saldata",IF(E537&lt;Parametri!$B$3,"Scaduta",IF(E537&lt;=Parametri!$B$3+Parametri!$B$4,"In scadenza","Programmata"))))))),"Da completare"))</f>
        <v/>
      </c>
      <c r="H537" s="23">
        <f>IF(A537="","",Spese!$D$27)</f>
        <v/>
      </c>
    </row>
    <row r="538">
      <c r="A538" s="9">
        <f>IFERROR(IF(OR(Spese!$A$27="",6&gt;Spese!$G$27),"",Spese!$A$27),"")</f>
        <v/>
      </c>
      <c r="B538" s="27">
        <f>IF(A538="","",Spese!$B$27)</f>
        <v/>
      </c>
      <c r="C538" s="27">
        <f>IF(A538="","",Spese!$C$27)</f>
        <v/>
      </c>
      <c r="D538" s="10">
        <f>IF(A538="","",6)</f>
        <v/>
      </c>
      <c r="E538" s="25">
        <f>IF(A538="","",IFERROR(EDATE(Spese!$I$27,(D538-1)*Spese!$H$27),""))</f>
        <v/>
      </c>
      <c r="F538" s="40">
        <f>IF(A538="","",IFERROR(IF(D538=Spese!$G$27,Spese!$L$27-Spese!$M$27*(Spese!$G$27-1),Spese!$M$27),""))</f>
        <v/>
      </c>
      <c r="G538" s="9">
        <f>IF(A538="","",IFERROR(IF(Spese!$K$27="Annullato","Annullata",IF(Spese!$K$27="Sospeso","Sospesa",IF(Spese!$K$27="Da valutare","Da valutare",IF(E538="","Da completare",IF(D538&lt;=Spese!$J$27,"Saldata",IF(E538&lt;Parametri!$B$3,"Scaduta",IF(E538&lt;=Parametri!$B$3+Parametri!$B$4,"In scadenza","Programmata"))))))),"Da completare"))</f>
        <v/>
      </c>
      <c r="H538" s="27">
        <f>IF(A538="","",Spese!$D$27)</f>
        <v/>
      </c>
    </row>
    <row r="539">
      <c r="A539" s="5">
        <f>IFERROR(IF(OR(Spese!$A$27="",7&gt;Spese!$G$27),"",Spese!$A$27),"")</f>
        <v/>
      </c>
      <c r="B539" s="23">
        <f>IF(A539="","",Spese!$B$27)</f>
        <v/>
      </c>
      <c r="C539" s="23">
        <f>IF(A539="","",Spese!$C$27)</f>
        <v/>
      </c>
      <c r="D539" s="6">
        <f>IF(A539="","",7)</f>
        <v/>
      </c>
      <c r="E539" s="21">
        <f>IF(A539="","",IFERROR(EDATE(Spese!$I$27,(D539-1)*Spese!$H$27),""))</f>
        <v/>
      </c>
      <c r="F539" s="38">
        <f>IF(A539="","",IFERROR(IF(D539=Spese!$G$27,Spese!$L$27-Spese!$M$27*(Spese!$G$27-1),Spese!$M$27),""))</f>
        <v/>
      </c>
      <c r="G539" s="5">
        <f>IF(A539="","",IFERROR(IF(Spese!$K$27="Annullato","Annullata",IF(Spese!$K$27="Sospeso","Sospesa",IF(Spese!$K$27="Da valutare","Da valutare",IF(E539="","Da completare",IF(D539&lt;=Spese!$J$27,"Saldata",IF(E539&lt;Parametri!$B$3,"Scaduta",IF(E539&lt;=Parametri!$B$3+Parametri!$B$4,"In scadenza","Programmata"))))))),"Da completare"))</f>
        <v/>
      </c>
      <c r="H539" s="23">
        <f>IF(A539="","",Spese!$D$27)</f>
        <v/>
      </c>
    </row>
    <row r="540">
      <c r="A540" s="9">
        <f>IFERROR(IF(OR(Spese!$A$27="",8&gt;Spese!$G$27),"",Spese!$A$27),"")</f>
        <v/>
      </c>
      <c r="B540" s="27">
        <f>IF(A540="","",Spese!$B$27)</f>
        <v/>
      </c>
      <c r="C540" s="27">
        <f>IF(A540="","",Spese!$C$27)</f>
        <v/>
      </c>
      <c r="D540" s="10">
        <f>IF(A540="","",8)</f>
        <v/>
      </c>
      <c r="E540" s="25">
        <f>IF(A540="","",IFERROR(EDATE(Spese!$I$27,(D540-1)*Spese!$H$27),""))</f>
        <v/>
      </c>
      <c r="F540" s="40">
        <f>IF(A540="","",IFERROR(IF(D540=Spese!$G$27,Spese!$L$27-Spese!$M$27*(Spese!$G$27-1),Spese!$M$27),""))</f>
        <v/>
      </c>
      <c r="G540" s="9">
        <f>IF(A540="","",IFERROR(IF(Spese!$K$27="Annullato","Annullata",IF(Spese!$K$27="Sospeso","Sospesa",IF(Spese!$K$27="Da valutare","Da valutare",IF(E540="","Da completare",IF(D540&lt;=Spese!$J$27,"Saldata",IF(E540&lt;Parametri!$B$3,"Scaduta",IF(E540&lt;=Parametri!$B$3+Parametri!$B$4,"In scadenza","Programmata"))))))),"Da completare"))</f>
        <v/>
      </c>
      <c r="H540" s="27">
        <f>IF(A540="","",Spese!$D$27)</f>
        <v/>
      </c>
    </row>
    <row r="541">
      <c r="A541" s="5">
        <f>IFERROR(IF(OR(Spese!$A$27="",9&gt;Spese!$G$27),"",Spese!$A$27),"")</f>
        <v/>
      </c>
      <c r="B541" s="23">
        <f>IF(A541="","",Spese!$B$27)</f>
        <v/>
      </c>
      <c r="C541" s="23">
        <f>IF(A541="","",Spese!$C$27)</f>
        <v/>
      </c>
      <c r="D541" s="6">
        <f>IF(A541="","",9)</f>
        <v/>
      </c>
      <c r="E541" s="21">
        <f>IF(A541="","",IFERROR(EDATE(Spese!$I$27,(D541-1)*Spese!$H$27),""))</f>
        <v/>
      </c>
      <c r="F541" s="38">
        <f>IF(A541="","",IFERROR(IF(D541=Spese!$G$27,Spese!$L$27-Spese!$M$27*(Spese!$G$27-1),Spese!$M$27),""))</f>
        <v/>
      </c>
      <c r="G541" s="5">
        <f>IF(A541="","",IFERROR(IF(Spese!$K$27="Annullato","Annullata",IF(Spese!$K$27="Sospeso","Sospesa",IF(Spese!$K$27="Da valutare","Da valutare",IF(E541="","Da completare",IF(D541&lt;=Spese!$J$27,"Saldata",IF(E541&lt;Parametri!$B$3,"Scaduta",IF(E541&lt;=Parametri!$B$3+Parametri!$B$4,"In scadenza","Programmata"))))))),"Da completare"))</f>
        <v/>
      </c>
      <c r="H541" s="23">
        <f>IF(A541="","",Spese!$D$27)</f>
        <v/>
      </c>
    </row>
    <row r="542">
      <c r="A542" s="9">
        <f>IFERROR(IF(OR(Spese!$A$27="",10&gt;Spese!$G$27),"",Spese!$A$27),"")</f>
        <v/>
      </c>
      <c r="B542" s="27">
        <f>IF(A542="","",Spese!$B$27)</f>
        <v/>
      </c>
      <c r="C542" s="27">
        <f>IF(A542="","",Spese!$C$27)</f>
        <v/>
      </c>
      <c r="D542" s="10">
        <f>IF(A542="","",10)</f>
        <v/>
      </c>
      <c r="E542" s="25">
        <f>IF(A542="","",IFERROR(EDATE(Spese!$I$27,(D542-1)*Spese!$H$27),""))</f>
        <v/>
      </c>
      <c r="F542" s="40">
        <f>IF(A542="","",IFERROR(IF(D542=Spese!$G$27,Spese!$L$27-Spese!$M$27*(Spese!$G$27-1),Spese!$M$27),""))</f>
        <v/>
      </c>
      <c r="G542" s="9">
        <f>IF(A542="","",IFERROR(IF(Spese!$K$27="Annullato","Annullata",IF(Spese!$K$27="Sospeso","Sospesa",IF(Spese!$K$27="Da valutare","Da valutare",IF(E542="","Da completare",IF(D542&lt;=Spese!$J$27,"Saldata",IF(E542&lt;Parametri!$B$3,"Scaduta",IF(E542&lt;=Parametri!$B$3+Parametri!$B$4,"In scadenza","Programmata"))))))),"Da completare"))</f>
        <v/>
      </c>
      <c r="H542" s="27">
        <f>IF(A542="","",Spese!$D$27)</f>
        <v/>
      </c>
    </row>
    <row r="543">
      <c r="A543" s="5">
        <f>IFERROR(IF(OR(Spese!$A$27="",11&gt;Spese!$G$27),"",Spese!$A$27),"")</f>
        <v/>
      </c>
      <c r="B543" s="23">
        <f>IF(A543="","",Spese!$B$27)</f>
        <v/>
      </c>
      <c r="C543" s="23">
        <f>IF(A543="","",Spese!$C$27)</f>
        <v/>
      </c>
      <c r="D543" s="6">
        <f>IF(A543="","",11)</f>
        <v/>
      </c>
      <c r="E543" s="21">
        <f>IF(A543="","",IFERROR(EDATE(Spese!$I$27,(D543-1)*Spese!$H$27),""))</f>
        <v/>
      </c>
      <c r="F543" s="38">
        <f>IF(A543="","",IFERROR(IF(D543=Spese!$G$27,Spese!$L$27-Spese!$M$27*(Spese!$G$27-1),Spese!$M$27),""))</f>
        <v/>
      </c>
      <c r="G543" s="5">
        <f>IF(A543="","",IFERROR(IF(Spese!$K$27="Annullato","Annullata",IF(Spese!$K$27="Sospeso","Sospesa",IF(Spese!$K$27="Da valutare","Da valutare",IF(E543="","Da completare",IF(D543&lt;=Spese!$J$27,"Saldata",IF(E543&lt;Parametri!$B$3,"Scaduta",IF(E543&lt;=Parametri!$B$3+Parametri!$B$4,"In scadenza","Programmata"))))))),"Da completare"))</f>
        <v/>
      </c>
      <c r="H543" s="23">
        <f>IF(A543="","",Spese!$D$27)</f>
        <v/>
      </c>
    </row>
    <row r="544">
      <c r="A544" s="9">
        <f>IFERROR(IF(OR(Spese!$A$27="",12&gt;Spese!$G$27),"",Spese!$A$27),"")</f>
        <v/>
      </c>
      <c r="B544" s="27">
        <f>IF(A544="","",Spese!$B$27)</f>
        <v/>
      </c>
      <c r="C544" s="27">
        <f>IF(A544="","",Spese!$C$27)</f>
        <v/>
      </c>
      <c r="D544" s="10">
        <f>IF(A544="","",12)</f>
        <v/>
      </c>
      <c r="E544" s="25">
        <f>IF(A544="","",IFERROR(EDATE(Spese!$I$27,(D544-1)*Spese!$H$27),""))</f>
        <v/>
      </c>
      <c r="F544" s="40">
        <f>IF(A544="","",IFERROR(IF(D544=Spese!$G$27,Spese!$L$27-Spese!$M$27*(Spese!$G$27-1),Spese!$M$27),""))</f>
        <v/>
      </c>
      <c r="G544" s="9">
        <f>IF(A544="","",IFERROR(IF(Spese!$K$27="Annullato","Annullata",IF(Spese!$K$27="Sospeso","Sospesa",IF(Spese!$K$27="Da valutare","Da valutare",IF(E544="","Da completare",IF(D544&lt;=Spese!$J$27,"Saldata",IF(E544&lt;Parametri!$B$3,"Scaduta",IF(E544&lt;=Parametri!$B$3+Parametri!$B$4,"In scadenza","Programmata"))))))),"Da completare"))</f>
        <v/>
      </c>
      <c r="H544" s="27">
        <f>IF(A544="","",Spese!$D$27)</f>
        <v/>
      </c>
    </row>
    <row r="545">
      <c r="A545" s="5">
        <f>IFERROR(IF(OR(Spese!$A$27="",13&gt;Spese!$G$27),"",Spese!$A$27),"")</f>
        <v/>
      </c>
      <c r="B545" s="23">
        <f>IF(A545="","",Spese!$B$27)</f>
        <v/>
      </c>
      <c r="C545" s="23">
        <f>IF(A545="","",Spese!$C$27)</f>
        <v/>
      </c>
      <c r="D545" s="6">
        <f>IF(A545="","",13)</f>
        <v/>
      </c>
      <c r="E545" s="21">
        <f>IF(A545="","",IFERROR(EDATE(Spese!$I$27,(D545-1)*Spese!$H$27),""))</f>
        <v/>
      </c>
      <c r="F545" s="38">
        <f>IF(A545="","",IFERROR(IF(D545=Spese!$G$27,Spese!$L$27-Spese!$M$27*(Spese!$G$27-1),Spese!$M$27),""))</f>
        <v/>
      </c>
      <c r="G545" s="5">
        <f>IF(A545="","",IFERROR(IF(Spese!$K$27="Annullato","Annullata",IF(Spese!$K$27="Sospeso","Sospesa",IF(Spese!$K$27="Da valutare","Da valutare",IF(E545="","Da completare",IF(D545&lt;=Spese!$J$27,"Saldata",IF(E545&lt;Parametri!$B$3,"Scaduta",IF(E545&lt;=Parametri!$B$3+Parametri!$B$4,"In scadenza","Programmata"))))))),"Da completare"))</f>
        <v/>
      </c>
      <c r="H545" s="23">
        <f>IF(A545="","",Spese!$D$27)</f>
        <v/>
      </c>
    </row>
    <row r="546">
      <c r="A546" s="9">
        <f>IFERROR(IF(OR(Spese!$A$27="",14&gt;Spese!$G$27),"",Spese!$A$27),"")</f>
        <v/>
      </c>
      <c r="B546" s="27">
        <f>IF(A546="","",Spese!$B$27)</f>
        <v/>
      </c>
      <c r="C546" s="27">
        <f>IF(A546="","",Spese!$C$27)</f>
        <v/>
      </c>
      <c r="D546" s="10">
        <f>IF(A546="","",14)</f>
        <v/>
      </c>
      <c r="E546" s="25">
        <f>IF(A546="","",IFERROR(EDATE(Spese!$I$27,(D546-1)*Spese!$H$27),""))</f>
        <v/>
      </c>
      <c r="F546" s="40">
        <f>IF(A546="","",IFERROR(IF(D546=Spese!$G$27,Spese!$L$27-Spese!$M$27*(Spese!$G$27-1),Spese!$M$27),""))</f>
        <v/>
      </c>
      <c r="G546" s="9">
        <f>IF(A546="","",IFERROR(IF(Spese!$K$27="Annullato","Annullata",IF(Spese!$K$27="Sospeso","Sospesa",IF(Spese!$K$27="Da valutare","Da valutare",IF(E546="","Da completare",IF(D546&lt;=Spese!$J$27,"Saldata",IF(E546&lt;Parametri!$B$3,"Scaduta",IF(E546&lt;=Parametri!$B$3+Parametri!$B$4,"In scadenza","Programmata"))))))),"Da completare"))</f>
        <v/>
      </c>
      <c r="H546" s="27">
        <f>IF(A546="","",Spese!$D$27)</f>
        <v/>
      </c>
    </row>
    <row r="547">
      <c r="A547" s="5">
        <f>IFERROR(IF(OR(Spese!$A$27="",15&gt;Spese!$G$27),"",Spese!$A$27),"")</f>
        <v/>
      </c>
      <c r="B547" s="23">
        <f>IF(A547="","",Spese!$B$27)</f>
        <v/>
      </c>
      <c r="C547" s="23">
        <f>IF(A547="","",Spese!$C$27)</f>
        <v/>
      </c>
      <c r="D547" s="6">
        <f>IF(A547="","",15)</f>
        <v/>
      </c>
      <c r="E547" s="21">
        <f>IF(A547="","",IFERROR(EDATE(Spese!$I$27,(D547-1)*Spese!$H$27),""))</f>
        <v/>
      </c>
      <c r="F547" s="38">
        <f>IF(A547="","",IFERROR(IF(D547=Spese!$G$27,Spese!$L$27-Spese!$M$27*(Spese!$G$27-1),Spese!$M$27),""))</f>
        <v/>
      </c>
      <c r="G547" s="5">
        <f>IF(A547="","",IFERROR(IF(Spese!$K$27="Annullato","Annullata",IF(Spese!$K$27="Sospeso","Sospesa",IF(Spese!$K$27="Da valutare","Da valutare",IF(E547="","Da completare",IF(D547&lt;=Spese!$J$27,"Saldata",IF(E547&lt;Parametri!$B$3,"Scaduta",IF(E547&lt;=Parametri!$B$3+Parametri!$B$4,"In scadenza","Programmata"))))))),"Da completare"))</f>
        <v/>
      </c>
      <c r="H547" s="23">
        <f>IF(A547="","",Spese!$D$27)</f>
        <v/>
      </c>
    </row>
    <row r="548">
      <c r="A548" s="9">
        <f>IFERROR(IF(OR(Spese!$A$27="",16&gt;Spese!$G$27),"",Spese!$A$27),"")</f>
        <v/>
      </c>
      <c r="B548" s="27">
        <f>IF(A548="","",Spese!$B$27)</f>
        <v/>
      </c>
      <c r="C548" s="27">
        <f>IF(A548="","",Spese!$C$27)</f>
        <v/>
      </c>
      <c r="D548" s="10">
        <f>IF(A548="","",16)</f>
        <v/>
      </c>
      <c r="E548" s="25">
        <f>IF(A548="","",IFERROR(EDATE(Spese!$I$27,(D548-1)*Spese!$H$27),""))</f>
        <v/>
      </c>
      <c r="F548" s="40">
        <f>IF(A548="","",IFERROR(IF(D548=Spese!$G$27,Spese!$L$27-Spese!$M$27*(Spese!$G$27-1),Spese!$M$27),""))</f>
        <v/>
      </c>
      <c r="G548" s="9">
        <f>IF(A548="","",IFERROR(IF(Spese!$K$27="Annullato","Annullata",IF(Spese!$K$27="Sospeso","Sospesa",IF(Spese!$K$27="Da valutare","Da valutare",IF(E548="","Da completare",IF(D548&lt;=Spese!$J$27,"Saldata",IF(E548&lt;Parametri!$B$3,"Scaduta",IF(E548&lt;=Parametri!$B$3+Parametri!$B$4,"In scadenza","Programmata"))))))),"Da completare"))</f>
        <v/>
      </c>
      <c r="H548" s="27">
        <f>IF(A548="","",Spese!$D$27)</f>
        <v/>
      </c>
    </row>
    <row r="549">
      <c r="A549" s="5">
        <f>IFERROR(IF(OR(Spese!$A$27="",17&gt;Spese!$G$27),"",Spese!$A$27),"")</f>
        <v/>
      </c>
      <c r="B549" s="23">
        <f>IF(A549="","",Spese!$B$27)</f>
        <v/>
      </c>
      <c r="C549" s="23">
        <f>IF(A549="","",Spese!$C$27)</f>
        <v/>
      </c>
      <c r="D549" s="6">
        <f>IF(A549="","",17)</f>
        <v/>
      </c>
      <c r="E549" s="21">
        <f>IF(A549="","",IFERROR(EDATE(Spese!$I$27,(D549-1)*Spese!$H$27),""))</f>
        <v/>
      </c>
      <c r="F549" s="38">
        <f>IF(A549="","",IFERROR(IF(D549=Spese!$G$27,Spese!$L$27-Spese!$M$27*(Spese!$G$27-1),Spese!$M$27),""))</f>
        <v/>
      </c>
      <c r="G549" s="5">
        <f>IF(A549="","",IFERROR(IF(Spese!$K$27="Annullato","Annullata",IF(Spese!$K$27="Sospeso","Sospesa",IF(Spese!$K$27="Da valutare","Da valutare",IF(E549="","Da completare",IF(D549&lt;=Spese!$J$27,"Saldata",IF(E549&lt;Parametri!$B$3,"Scaduta",IF(E549&lt;=Parametri!$B$3+Parametri!$B$4,"In scadenza","Programmata"))))))),"Da completare"))</f>
        <v/>
      </c>
      <c r="H549" s="23">
        <f>IF(A549="","",Spese!$D$27)</f>
        <v/>
      </c>
    </row>
    <row r="550">
      <c r="A550" s="9">
        <f>IFERROR(IF(OR(Spese!$A$27="",18&gt;Spese!$G$27),"",Spese!$A$27),"")</f>
        <v/>
      </c>
      <c r="B550" s="27">
        <f>IF(A550="","",Spese!$B$27)</f>
        <v/>
      </c>
      <c r="C550" s="27">
        <f>IF(A550="","",Spese!$C$27)</f>
        <v/>
      </c>
      <c r="D550" s="10">
        <f>IF(A550="","",18)</f>
        <v/>
      </c>
      <c r="E550" s="25">
        <f>IF(A550="","",IFERROR(EDATE(Spese!$I$27,(D550-1)*Spese!$H$27),""))</f>
        <v/>
      </c>
      <c r="F550" s="40">
        <f>IF(A550="","",IFERROR(IF(D550=Spese!$G$27,Spese!$L$27-Spese!$M$27*(Spese!$G$27-1),Spese!$M$27),""))</f>
        <v/>
      </c>
      <c r="G550" s="9">
        <f>IF(A550="","",IFERROR(IF(Spese!$K$27="Annullato","Annullata",IF(Spese!$K$27="Sospeso","Sospesa",IF(Spese!$K$27="Da valutare","Da valutare",IF(E550="","Da completare",IF(D550&lt;=Spese!$J$27,"Saldata",IF(E550&lt;Parametri!$B$3,"Scaduta",IF(E550&lt;=Parametri!$B$3+Parametri!$B$4,"In scadenza","Programmata"))))))),"Da completare"))</f>
        <v/>
      </c>
      <c r="H550" s="27">
        <f>IF(A550="","",Spese!$D$27)</f>
        <v/>
      </c>
    </row>
    <row r="551">
      <c r="A551" s="5">
        <f>IFERROR(IF(OR(Spese!$A$27="",19&gt;Spese!$G$27),"",Spese!$A$27),"")</f>
        <v/>
      </c>
      <c r="B551" s="23">
        <f>IF(A551="","",Spese!$B$27)</f>
        <v/>
      </c>
      <c r="C551" s="23">
        <f>IF(A551="","",Spese!$C$27)</f>
        <v/>
      </c>
      <c r="D551" s="6">
        <f>IF(A551="","",19)</f>
        <v/>
      </c>
      <c r="E551" s="21">
        <f>IF(A551="","",IFERROR(EDATE(Spese!$I$27,(D551-1)*Spese!$H$27),""))</f>
        <v/>
      </c>
      <c r="F551" s="38">
        <f>IF(A551="","",IFERROR(IF(D551=Spese!$G$27,Spese!$L$27-Spese!$M$27*(Spese!$G$27-1),Spese!$M$27),""))</f>
        <v/>
      </c>
      <c r="G551" s="5">
        <f>IF(A551="","",IFERROR(IF(Spese!$K$27="Annullato","Annullata",IF(Spese!$K$27="Sospeso","Sospesa",IF(Spese!$K$27="Da valutare","Da valutare",IF(E551="","Da completare",IF(D551&lt;=Spese!$J$27,"Saldata",IF(E551&lt;Parametri!$B$3,"Scaduta",IF(E551&lt;=Parametri!$B$3+Parametri!$B$4,"In scadenza","Programmata"))))))),"Da completare"))</f>
        <v/>
      </c>
      <c r="H551" s="23">
        <f>IF(A551="","",Spese!$D$27)</f>
        <v/>
      </c>
    </row>
    <row r="552">
      <c r="A552" s="9">
        <f>IFERROR(IF(OR(Spese!$A$27="",20&gt;Spese!$G$27),"",Spese!$A$27),"")</f>
        <v/>
      </c>
      <c r="B552" s="27">
        <f>IF(A552="","",Spese!$B$27)</f>
        <v/>
      </c>
      <c r="C552" s="27">
        <f>IF(A552="","",Spese!$C$27)</f>
        <v/>
      </c>
      <c r="D552" s="10">
        <f>IF(A552="","",20)</f>
        <v/>
      </c>
      <c r="E552" s="25">
        <f>IF(A552="","",IFERROR(EDATE(Spese!$I$27,(D552-1)*Spese!$H$27),""))</f>
        <v/>
      </c>
      <c r="F552" s="40">
        <f>IF(A552="","",IFERROR(IF(D552=Spese!$G$27,Spese!$L$27-Spese!$M$27*(Spese!$G$27-1),Spese!$M$27),""))</f>
        <v/>
      </c>
      <c r="G552" s="9">
        <f>IF(A552="","",IFERROR(IF(Spese!$K$27="Annullato","Annullata",IF(Spese!$K$27="Sospeso","Sospesa",IF(Spese!$K$27="Da valutare","Da valutare",IF(E552="","Da completare",IF(D552&lt;=Spese!$J$27,"Saldata",IF(E552&lt;Parametri!$B$3,"Scaduta",IF(E552&lt;=Parametri!$B$3+Parametri!$B$4,"In scadenza","Programmata"))))))),"Da completare"))</f>
        <v/>
      </c>
      <c r="H552" s="27">
        <f>IF(A552="","",Spese!$D$27)</f>
        <v/>
      </c>
    </row>
    <row r="553">
      <c r="A553" s="5">
        <f>IFERROR(IF(OR(Spese!$A$27="",21&gt;Spese!$G$27),"",Spese!$A$27),"")</f>
        <v/>
      </c>
      <c r="B553" s="23">
        <f>IF(A553="","",Spese!$B$27)</f>
        <v/>
      </c>
      <c r="C553" s="23">
        <f>IF(A553="","",Spese!$C$27)</f>
        <v/>
      </c>
      <c r="D553" s="6">
        <f>IF(A553="","",21)</f>
        <v/>
      </c>
      <c r="E553" s="21">
        <f>IF(A553="","",IFERROR(EDATE(Spese!$I$27,(D553-1)*Spese!$H$27),""))</f>
        <v/>
      </c>
      <c r="F553" s="38">
        <f>IF(A553="","",IFERROR(IF(D553=Spese!$G$27,Spese!$L$27-Spese!$M$27*(Spese!$G$27-1),Spese!$M$27),""))</f>
        <v/>
      </c>
      <c r="G553" s="5">
        <f>IF(A553="","",IFERROR(IF(Spese!$K$27="Annullato","Annullata",IF(Spese!$K$27="Sospeso","Sospesa",IF(Spese!$K$27="Da valutare","Da valutare",IF(E553="","Da completare",IF(D553&lt;=Spese!$J$27,"Saldata",IF(E553&lt;Parametri!$B$3,"Scaduta",IF(E553&lt;=Parametri!$B$3+Parametri!$B$4,"In scadenza","Programmata"))))))),"Da completare"))</f>
        <v/>
      </c>
      <c r="H553" s="23">
        <f>IF(A553="","",Spese!$D$27)</f>
        <v/>
      </c>
    </row>
    <row r="554">
      <c r="A554" s="9">
        <f>IFERROR(IF(OR(Spese!$A$27="",22&gt;Spese!$G$27),"",Spese!$A$27),"")</f>
        <v/>
      </c>
      <c r="B554" s="27">
        <f>IF(A554="","",Spese!$B$27)</f>
        <v/>
      </c>
      <c r="C554" s="27">
        <f>IF(A554="","",Spese!$C$27)</f>
        <v/>
      </c>
      <c r="D554" s="10">
        <f>IF(A554="","",22)</f>
        <v/>
      </c>
      <c r="E554" s="25">
        <f>IF(A554="","",IFERROR(EDATE(Spese!$I$27,(D554-1)*Spese!$H$27),""))</f>
        <v/>
      </c>
      <c r="F554" s="40">
        <f>IF(A554="","",IFERROR(IF(D554=Spese!$G$27,Spese!$L$27-Spese!$M$27*(Spese!$G$27-1),Spese!$M$27),""))</f>
        <v/>
      </c>
      <c r="G554" s="9">
        <f>IF(A554="","",IFERROR(IF(Spese!$K$27="Annullato","Annullata",IF(Spese!$K$27="Sospeso","Sospesa",IF(Spese!$K$27="Da valutare","Da valutare",IF(E554="","Da completare",IF(D554&lt;=Spese!$J$27,"Saldata",IF(E554&lt;Parametri!$B$3,"Scaduta",IF(E554&lt;=Parametri!$B$3+Parametri!$B$4,"In scadenza","Programmata"))))))),"Da completare"))</f>
        <v/>
      </c>
      <c r="H554" s="27">
        <f>IF(A554="","",Spese!$D$27)</f>
        <v/>
      </c>
    </row>
    <row r="555">
      <c r="A555" s="5">
        <f>IFERROR(IF(OR(Spese!$A$27="",23&gt;Spese!$G$27),"",Spese!$A$27),"")</f>
        <v/>
      </c>
      <c r="B555" s="23">
        <f>IF(A555="","",Spese!$B$27)</f>
        <v/>
      </c>
      <c r="C555" s="23">
        <f>IF(A555="","",Spese!$C$27)</f>
        <v/>
      </c>
      <c r="D555" s="6">
        <f>IF(A555="","",23)</f>
        <v/>
      </c>
      <c r="E555" s="21">
        <f>IF(A555="","",IFERROR(EDATE(Spese!$I$27,(D555-1)*Spese!$H$27),""))</f>
        <v/>
      </c>
      <c r="F555" s="38">
        <f>IF(A555="","",IFERROR(IF(D555=Spese!$G$27,Spese!$L$27-Spese!$M$27*(Spese!$G$27-1),Spese!$M$27),""))</f>
        <v/>
      </c>
      <c r="G555" s="5">
        <f>IF(A555="","",IFERROR(IF(Spese!$K$27="Annullato","Annullata",IF(Spese!$K$27="Sospeso","Sospesa",IF(Spese!$K$27="Da valutare","Da valutare",IF(E555="","Da completare",IF(D555&lt;=Spese!$J$27,"Saldata",IF(E555&lt;Parametri!$B$3,"Scaduta",IF(E555&lt;=Parametri!$B$3+Parametri!$B$4,"In scadenza","Programmata"))))))),"Da completare"))</f>
        <v/>
      </c>
      <c r="H555" s="23">
        <f>IF(A555="","",Spese!$D$27)</f>
        <v/>
      </c>
    </row>
    <row r="556">
      <c r="A556" s="9">
        <f>IFERROR(IF(OR(Spese!$A$27="",24&gt;Spese!$G$27),"",Spese!$A$27),"")</f>
        <v/>
      </c>
      <c r="B556" s="27">
        <f>IF(A556="","",Spese!$B$27)</f>
        <v/>
      </c>
      <c r="C556" s="27">
        <f>IF(A556="","",Spese!$C$27)</f>
        <v/>
      </c>
      <c r="D556" s="10">
        <f>IF(A556="","",24)</f>
        <v/>
      </c>
      <c r="E556" s="25">
        <f>IF(A556="","",IFERROR(EDATE(Spese!$I$27,(D556-1)*Spese!$H$27),""))</f>
        <v/>
      </c>
      <c r="F556" s="40">
        <f>IF(A556="","",IFERROR(IF(D556=Spese!$G$27,Spese!$L$27-Spese!$M$27*(Spese!$G$27-1),Spese!$M$27),""))</f>
        <v/>
      </c>
      <c r="G556" s="9">
        <f>IF(A556="","",IFERROR(IF(Spese!$K$27="Annullato","Annullata",IF(Spese!$K$27="Sospeso","Sospesa",IF(Spese!$K$27="Da valutare","Da valutare",IF(E556="","Da completare",IF(D556&lt;=Spese!$J$27,"Saldata",IF(E556&lt;Parametri!$B$3,"Scaduta",IF(E556&lt;=Parametri!$B$3+Parametri!$B$4,"In scadenza","Programmata"))))))),"Da completare"))</f>
        <v/>
      </c>
      <c r="H556" s="27">
        <f>IF(A556="","",Spese!$D$27)</f>
        <v/>
      </c>
    </row>
    <row r="557">
      <c r="A557" s="5">
        <f>IFERROR(IF(OR(Spese!$A$28="",1&gt;Spese!$G$28),"",Spese!$A$28),"")</f>
        <v/>
      </c>
      <c r="B557" s="23">
        <f>IF(A557="","",Spese!$B$28)</f>
        <v/>
      </c>
      <c r="C557" s="23">
        <f>IF(A557="","",Spese!$C$28)</f>
        <v/>
      </c>
      <c r="D557" s="6">
        <f>IF(A557="","",1)</f>
        <v/>
      </c>
      <c r="E557" s="21">
        <f>IF(A557="","",IFERROR(EDATE(Spese!$I$28,(D557-1)*Spese!$H$28),""))</f>
        <v/>
      </c>
      <c r="F557" s="38">
        <f>IF(A557="","",IFERROR(IF(D557=Spese!$G$28,Spese!$L$28-Spese!$M$28*(Spese!$G$28-1),Spese!$M$28),""))</f>
        <v/>
      </c>
      <c r="G557" s="5">
        <f>IF(A557="","",IFERROR(IF(Spese!$K$28="Annullato","Annullata",IF(Spese!$K$28="Sospeso","Sospesa",IF(Spese!$K$28="Da valutare","Da valutare",IF(E557="","Da completare",IF(D557&lt;=Spese!$J$28,"Saldata",IF(E557&lt;Parametri!$B$3,"Scaduta",IF(E557&lt;=Parametri!$B$3+Parametri!$B$4,"In scadenza","Programmata"))))))),"Da completare"))</f>
        <v/>
      </c>
      <c r="H557" s="23">
        <f>IF(A557="","",Spese!$D$28)</f>
        <v/>
      </c>
    </row>
    <row r="558">
      <c r="A558" s="9">
        <f>IFERROR(IF(OR(Spese!$A$28="",2&gt;Spese!$G$28),"",Spese!$A$28),"")</f>
        <v/>
      </c>
      <c r="B558" s="27">
        <f>IF(A558="","",Spese!$B$28)</f>
        <v/>
      </c>
      <c r="C558" s="27">
        <f>IF(A558="","",Spese!$C$28)</f>
        <v/>
      </c>
      <c r="D558" s="10">
        <f>IF(A558="","",2)</f>
        <v/>
      </c>
      <c r="E558" s="25">
        <f>IF(A558="","",IFERROR(EDATE(Spese!$I$28,(D558-1)*Spese!$H$28),""))</f>
        <v/>
      </c>
      <c r="F558" s="40">
        <f>IF(A558="","",IFERROR(IF(D558=Spese!$G$28,Spese!$L$28-Spese!$M$28*(Spese!$G$28-1),Spese!$M$28),""))</f>
        <v/>
      </c>
      <c r="G558" s="9">
        <f>IF(A558="","",IFERROR(IF(Spese!$K$28="Annullato","Annullata",IF(Spese!$K$28="Sospeso","Sospesa",IF(Spese!$K$28="Da valutare","Da valutare",IF(E558="","Da completare",IF(D558&lt;=Spese!$J$28,"Saldata",IF(E558&lt;Parametri!$B$3,"Scaduta",IF(E558&lt;=Parametri!$B$3+Parametri!$B$4,"In scadenza","Programmata"))))))),"Da completare"))</f>
        <v/>
      </c>
      <c r="H558" s="27">
        <f>IF(A558="","",Spese!$D$28)</f>
        <v/>
      </c>
    </row>
    <row r="559">
      <c r="A559" s="5">
        <f>IFERROR(IF(OR(Spese!$A$28="",3&gt;Spese!$G$28),"",Spese!$A$28),"")</f>
        <v/>
      </c>
      <c r="B559" s="23">
        <f>IF(A559="","",Spese!$B$28)</f>
        <v/>
      </c>
      <c r="C559" s="23">
        <f>IF(A559="","",Spese!$C$28)</f>
        <v/>
      </c>
      <c r="D559" s="6">
        <f>IF(A559="","",3)</f>
        <v/>
      </c>
      <c r="E559" s="21">
        <f>IF(A559="","",IFERROR(EDATE(Spese!$I$28,(D559-1)*Spese!$H$28),""))</f>
        <v/>
      </c>
      <c r="F559" s="38">
        <f>IF(A559="","",IFERROR(IF(D559=Spese!$G$28,Spese!$L$28-Spese!$M$28*(Spese!$G$28-1),Spese!$M$28),""))</f>
        <v/>
      </c>
      <c r="G559" s="5">
        <f>IF(A559="","",IFERROR(IF(Spese!$K$28="Annullato","Annullata",IF(Spese!$K$28="Sospeso","Sospesa",IF(Spese!$K$28="Da valutare","Da valutare",IF(E559="","Da completare",IF(D559&lt;=Spese!$J$28,"Saldata",IF(E559&lt;Parametri!$B$3,"Scaduta",IF(E559&lt;=Parametri!$B$3+Parametri!$B$4,"In scadenza","Programmata"))))))),"Da completare"))</f>
        <v/>
      </c>
      <c r="H559" s="23">
        <f>IF(A559="","",Spese!$D$28)</f>
        <v/>
      </c>
    </row>
    <row r="560">
      <c r="A560" s="9">
        <f>IFERROR(IF(OR(Spese!$A$28="",4&gt;Spese!$G$28),"",Spese!$A$28),"")</f>
        <v/>
      </c>
      <c r="B560" s="27">
        <f>IF(A560="","",Spese!$B$28)</f>
        <v/>
      </c>
      <c r="C560" s="27">
        <f>IF(A560="","",Spese!$C$28)</f>
        <v/>
      </c>
      <c r="D560" s="10">
        <f>IF(A560="","",4)</f>
        <v/>
      </c>
      <c r="E560" s="25">
        <f>IF(A560="","",IFERROR(EDATE(Spese!$I$28,(D560-1)*Spese!$H$28),""))</f>
        <v/>
      </c>
      <c r="F560" s="40">
        <f>IF(A560="","",IFERROR(IF(D560=Spese!$G$28,Spese!$L$28-Spese!$M$28*(Spese!$G$28-1),Spese!$M$28),""))</f>
        <v/>
      </c>
      <c r="G560" s="9">
        <f>IF(A560="","",IFERROR(IF(Spese!$K$28="Annullato","Annullata",IF(Spese!$K$28="Sospeso","Sospesa",IF(Spese!$K$28="Da valutare","Da valutare",IF(E560="","Da completare",IF(D560&lt;=Spese!$J$28,"Saldata",IF(E560&lt;Parametri!$B$3,"Scaduta",IF(E560&lt;=Parametri!$B$3+Parametri!$B$4,"In scadenza","Programmata"))))))),"Da completare"))</f>
        <v/>
      </c>
      <c r="H560" s="27">
        <f>IF(A560="","",Spese!$D$28)</f>
        <v/>
      </c>
    </row>
    <row r="561">
      <c r="A561" s="5">
        <f>IFERROR(IF(OR(Spese!$A$28="",5&gt;Spese!$G$28),"",Spese!$A$28),"")</f>
        <v/>
      </c>
      <c r="B561" s="23">
        <f>IF(A561="","",Spese!$B$28)</f>
        <v/>
      </c>
      <c r="C561" s="23">
        <f>IF(A561="","",Spese!$C$28)</f>
        <v/>
      </c>
      <c r="D561" s="6">
        <f>IF(A561="","",5)</f>
        <v/>
      </c>
      <c r="E561" s="21">
        <f>IF(A561="","",IFERROR(EDATE(Spese!$I$28,(D561-1)*Spese!$H$28),""))</f>
        <v/>
      </c>
      <c r="F561" s="38">
        <f>IF(A561="","",IFERROR(IF(D561=Spese!$G$28,Spese!$L$28-Spese!$M$28*(Spese!$G$28-1),Spese!$M$28),""))</f>
        <v/>
      </c>
      <c r="G561" s="5">
        <f>IF(A561="","",IFERROR(IF(Spese!$K$28="Annullato","Annullata",IF(Spese!$K$28="Sospeso","Sospesa",IF(Spese!$K$28="Da valutare","Da valutare",IF(E561="","Da completare",IF(D561&lt;=Spese!$J$28,"Saldata",IF(E561&lt;Parametri!$B$3,"Scaduta",IF(E561&lt;=Parametri!$B$3+Parametri!$B$4,"In scadenza","Programmata"))))))),"Da completare"))</f>
        <v/>
      </c>
      <c r="H561" s="23">
        <f>IF(A561="","",Spese!$D$28)</f>
        <v/>
      </c>
    </row>
    <row r="562">
      <c r="A562" s="9">
        <f>IFERROR(IF(OR(Spese!$A$28="",6&gt;Spese!$G$28),"",Spese!$A$28),"")</f>
        <v/>
      </c>
      <c r="B562" s="27">
        <f>IF(A562="","",Spese!$B$28)</f>
        <v/>
      </c>
      <c r="C562" s="27">
        <f>IF(A562="","",Spese!$C$28)</f>
        <v/>
      </c>
      <c r="D562" s="10">
        <f>IF(A562="","",6)</f>
        <v/>
      </c>
      <c r="E562" s="25">
        <f>IF(A562="","",IFERROR(EDATE(Spese!$I$28,(D562-1)*Spese!$H$28),""))</f>
        <v/>
      </c>
      <c r="F562" s="40">
        <f>IF(A562="","",IFERROR(IF(D562=Spese!$G$28,Spese!$L$28-Spese!$M$28*(Spese!$G$28-1),Spese!$M$28),""))</f>
        <v/>
      </c>
      <c r="G562" s="9">
        <f>IF(A562="","",IFERROR(IF(Spese!$K$28="Annullato","Annullata",IF(Spese!$K$28="Sospeso","Sospesa",IF(Spese!$K$28="Da valutare","Da valutare",IF(E562="","Da completare",IF(D562&lt;=Spese!$J$28,"Saldata",IF(E562&lt;Parametri!$B$3,"Scaduta",IF(E562&lt;=Parametri!$B$3+Parametri!$B$4,"In scadenza","Programmata"))))))),"Da completare"))</f>
        <v/>
      </c>
      <c r="H562" s="27">
        <f>IF(A562="","",Spese!$D$28)</f>
        <v/>
      </c>
    </row>
    <row r="563">
      <c r="A563" s="5">
        <f>IFERROR(IF(OR(Spese!$A$28="",7&gt;Spese!$G$28),"",Spese!$A$28),"")</f>
        <v/>
      </c>
      <c r="B563" s="23">
        <f>IF(A563="","",Spese!$B$28)</f>
        <v/>
      </c>
      <c r="C563" s="23">
        <f>IF(A563="","",Spese!$C$28)</f>
        <v/>
      </c>
      <c r="D563" s="6">
        <f>IF(A563="","",7)</f>
        <v/>
      </c>
      <c r="E563" s="21">
        <f>IF(A563="","",IFERROR(EDATE(Spese!$I$28,(D563-1)*Spese!$H$28),""))</f>
        <v/>
      </c>
      <c r="F563" s="38">
        <f>IF(A563="","",IFERROR(IF(D563=Spese!$G$28,Spese!$L$28-Spese!$M$28*(Spese!$G$28-1),Spese!$M$28),""))</f>
        <v/>
      </c>
      <c r="G563" s="5">
        <f>IF(A563="","",IFERROR(IF(Spese!$K$28="Annullato","Annullata",IF(Spese!$K$28="Sospeso","Sospesa",IF(Spese!$K$28="Da valutare","Da valutare",IF(E563="","Da completare",IF(D563&lt;=Spese!$J$28,"Saldata",IF(E563&lt;Parametri!$B$3,"Scaduta",IF(E563&lt;=Parametri!$B$3+Parametri!$B$4,"In scadenza","Programmata"))))))),"Da completare"))</f>
        <v/>
      </c>
      <c r="H563" s="23">
        <f>IF(A563="","",Spese!$D$28)</f>
        <v/>
      </c>
    </row>
    <row r="564">
      <c r="A564" s="9">
        <f>IFERROR(IF(OR(Spese!$A$28="",8&gt;Spese!$G$28),"",Spese!$A$28),"")</f>
        <v/>
      </c>
      <c r="B564" s="27">
        <f>IF(A564="","",Spese!$B$28)</f>
        <v/>
      </c>
      <c r="C564" s="27">
        <f>IF(A564="","",Spese!$C$28)</f>
        <v/>
      </c>
      <c r="D564" s="10">
        <f>IF(A564="","",8)</f>
        <v/>
      </c>
      <c r="E564" s="25">
        <f>IF(A564="","",IFERROR(EDATE(Spese!$I$28,(D564-1)*Spese!$H$28),""))</f>
        <v/>
      </c>
      <c r="F564" s="40">
        <f>IF(A564="","",IFERROR(IF(D564=Spese!$G$28,Spese!$L$28-Spese!$M$28*(Spese!$G$28-1),Spese!$M$28),""))</f>
        <v/>
      </c>
      <c r="G564" s="9">
        <f>IF(A564="","",IFERROR(IF(Spese!$K$28="Annullato","Annullata",IF(Spese!$K$28="Sospeso","Sospesa",IF(Spese!$K$28="Da valutare","Da valutare",IF(E564="","Da completare",IF(D564&lt;=Spese!$J$28,"Saldata",IF(E564&lt;Parametri!$B$3,"Scaduta",IF(E564&lt;=Parametri!$B$3+Parametri!$B$4,"In scadenza","Programmata"))))))),"Da completare"))</f>
        <v/>
      </c>
      <c r="H564" s="27">
        <f>IF(A564="","",Spese!$D$28)</f>
        <v/>
      </c>
    </row>
    <row r="565">
      <c r="A565" s="5">
        <f>IFERROR(IF(OR(Spese!$A$28="",9&gt;Spese!$G$28),"",Spese!$A$28),"")</f>
        <v/>
      </c>
      <c r="B565" s="23">
        <f>IF(A565="","",Spese!$B$28)</f>
        <v/>
      </c>
      <c r="C565" s="23">
        <f>IF(A565="","",Spese!$C$28)</f>
        <v/>
      </c>
      <c r="D565" s="6">
        <f>IF(A565="","",9)</f>
        <v/>
      </c>
      <c r="E565" s="21">
        <f>IF(A565="","",IFERROR(EDATE(Spese!$I$28,(D565-1)*Spese!$H$28),""))</f>
        <v/>
      </c>
      <c r="F565" s="38">
        <f>IF(A565="","",IFERROR(IF(D565=Spese!$G$28,Spese!$L$28-Spese!$M$28*(Spese!$G$28-1),Spese!$M$28),""))</f>
        <v/>
      </c>
      <c r="G565" s="5">
        <f>IF(A565="","",IFERROR(IF(Spese!$K$28="Annullato","Annullata",IF(Spese!$K$28="Sospeso","Sospesa",IF(Spese!$K$28="Da valutare","Da valutare",IF(E565="","Da completare",IF(D565&lt;=Spese!$J$28,"Saldata",IF(E565&lt;Parametri!$B$3,"Scaduta",IF(E565&lt;=Parametri!$B$3+Parametri!$B$4,"In scadenza","Programmata"))))))),"Da completare"))</f>
        <v/>
      </c>
      <c r="H565" s="23">
        <f>IF(A565="","",Spese!$D$28)</f>
        <v/>
      </c>
    </row>
    <row r="566">
      <c r="A566" s="9">
        <f>IFERROR(IF(OR(Spese!$A$28="",10&gt;Spese!$G$28),"",Spese!$A$28),"")</f>
        <v/>
      </c>
      <c r="B566" s="27">
        <f>IF(A566="","",Spese!$B$28)</f>
        <v/>
      </c>
      <c r="C566" s="27">
        <f>IF(A566="","",Spese!$C$28)</f>
        <v/>
      </c>
      <c r="D566" s="10">
        <f>IF(A566="","",10)</f>
        <v/>
      </c>
      <c r="E566" s="25">
        <f>IF(A566="","",IFERROR(EDATE(Spese!$I$28,(D566-1)*Spese!$H$28),""))</f>
        <v/>
      </c>
      <c r="F566" s="40">
        <f>IF(A566="","",IFERROR(IF(D566=Spese!$G$28,Spese!$L$28-Spese!$M$28*(Spese!$G$28-1),Spese!$M$28),""))</f>
        <v/>
      </c>
      <c r="G566" s="9">
        <f>IF(A566="","",IFERROR(IF(Spese!$K$28="Annullato","Annullata",IF(Spese!$K$28="Sospeso","Sospesa",IF(Spese!$K$28="Da valutare","Da valutare",IF(E566="","Da completare",IF(D566&lt;=Spese!$J$28,"Saldata",IF(E566&lt;Parametri!$B$3,"Scaduta",IF(E566&lt;=Parametri!$B$3+Parametri!$B$4,"In scadenza","Programmata"))))))),"Da completare"))</f>
        <v/>
      </c>
      <c r="H566" s="27">
        <f>IF(A566="","",Spese!$D$28)</f>
        <v/>
      </c>
    </row>
    <row r="567">
      <c r="A567" s="5">
        <f>IFERROR(IF(OR(Spese!$A$28="",11&gt;Spese!$G$28),"",Spese!$A$28),"")</f>
        <v/>
      </c>
      <c r="B567" s="23">
        <f>IF(A567="","",Spese!$B$28)</f>
        <v/>
      </c>
      <c r="C567" s="23">
        <f>IF(A567="","",Spese!$C$28)</f>
        <v/>
      </c>
      <c r="D567" s="6">
        <f>IF(A567="","",11)</f>
        <v/>
      </c>
      <c r="E567" s="21">
        <f>IF(A567="","",IFERROR(EDATE(Spese!$I$28,(D567-1)*Spese!$H$28),""))</f>
        <v/>
      </c>
      <c r="F567" s="38">
        <f>IF(A567="","",IFERROR(IF(D567=Spese!$G$28,Spese!$L$28-Spese!$M$28*(Spese!$G$28-1),Spese!$M$28),""))</f>
        <v/>
      </c>
      <c r="G567" s="5">
        <f>IF(A567="","",IFERROR(IF(Spese!$K$28="Annullato","Annullata",IF(Spese!$K$28="Sospeso","Sospesa",IF(Spese!$K$28="Da valutare","Da valutare",IF(E567="","Da completare",IF(D567&lt;=Spese!$J$28,"Saldata",IF(E567&lt;Parametri!$B$3,"Scaduta",IF(E567&lt;=Parametri!$B$3+Parametri!$B$4,"In scadenza","Programmata"))))))),"Da completare"))</f>
        <v/>
      </c>
      <c r="H567" s="23">
        <f>IF(A567="","",Spese!$D$28)</f>
        <v/>
      </c>
    </row>
    <row r="568">
      <c r="A568" s="9">
        <f>IFERROR(IF(OR(Spese!$A$28="",12&gt;Spese!$G$28),"",Spese!$A$28),"")</f>
        <v/>
      </c>
      <c r="B568" s="27">
        <f>IF(A568="","",Spese!$B$28)</f>
        <v/>
      </c>
      <c r="C568" s="27">
        <f>IF(A568="","",Spese!$C$28)</f>
        <v/>
      </c>
      <c r="D568" s="10">
        <f>IF(A568="","",12)</f>
        <v/>
      </c>
      <c r="E568" s="25">
        <f>IF(A568="","",IFERROR(EDATE(Spese!$I$28,(D568-1)*Spese!$H$28),""))</f>
        <v/>
      </c>
      <c r="F568" s="40">
        <f>IF(A568="","",IFERROR(IF(D568=Spese!$G$28,Spese!$L$28-Spese!$M$28*(Spese!$G$28-1),Spese!$M$28),""))</f>
        <v/>
      </c>
      <c r="G568" s="9">
        <f>IF(A568="","",IFERROR(IF(Spese!$K$28="Annullato","Annullata",IF(Spese!$K$28="Sospeso","Sospesa",IF(Spese!$K$28="Da valutare","Da valutare",IF(E568="","Da completare",IF(D568&lt;=Spese!$J$28,"Saldata",IF(E568&lt;Parametri!$B$3,"Scaduta",IF(E568&lt;=Parametri!$B$3+Parametri!$B$4,"In scadenza","Programmata"))))))),"Da completare"))</f>
        <v/>
      </c>
      <c r="H568" s="27">
        <f>IF(A568="","",Spese!$D$28)</f>
        <v/>
      </c>
    </row>
    <row r="569">
      <c r="A569" s="5">
        <f>IFERROR(IF(OR(Spese!$A$28="",13&gt;Spese!$G$28),"",Spese!$A$28),"")</f>
        <v/>
      </c>
      <c r="B569" s="23">
        <f>IF(A569="","",Spese!$B$28)</f>
        <v/>
      </c>
      <c r="C569" s="23">
        <f>IF(A569="","",Spese!$C$28)</f>
        <v/>
      </c>
      <c r="D569" s="6">
        <f>IF(A569="","",13)</f>
        <v/>
      </c>
      <c r="E569" s="21">
        <f>IF(A569="","",IFERROR(EDATE(Spese!$I$28,(D569-1)*Spese!$H$28),""))</f>
        <v/>
      </c>
      <c r="F569" s="38">
        <f>IF(A569="","",IFERROR(IF(D569=Spese!$G$28,Spese!$L$28-Spese!$M$28*(Spese!$G$28-1),Spese!$M$28),""))</f>
        <v/>
      </c>
      <c r="G569" s="5">
        <f>IF(A569="","",IFERROR(IF(Spese!$K$28="Annullato","Annullata",IF(Spese!$K$28="Sospeso","Sospesa",IF(Spese!$K$28="Da valutare","Da valutare",IF(E569="","Da completare",IF(D569&lt;=Spese!$J$28,"Saldata",IF(E569&lt;Parametri!$B$3,"Scaduta",IF(E569&lt;=Parametri!$B$3+Parametri!$B$4,"In scadenza","Programmata"))))))),"Da completare"))</f>
        <v/>
      </c>
      <c r="H569" s="23">
        <f>IF(A569="","",Spese!$D$28)</f>
        <v/>
      </c>
    </row>
    <row r="570">
      <c r="A570" s="9">
        <f>IFERROR(IF(OR(Spese!$A$28="",14&gt;Spese!$G$28),"",Spese!$A$28),"")</f>
        <v/>
      </c>
      <c r="B570" s="27">
        <f>IF(A570="","",Spese!$B$28)</f>
        <v/>
      </c>
      <c r="C570" s="27">
        <f>IF(A570="","",Spese!$C$28)</f>
        <v/>
      </c>
      <c r="D570" s="10">
        <f>IF(A570="","",14)</f>
        <v/>
      </c>
      <c r="E570" s="25">
        <f>IF(A570="","",IFERROR(EDATE(Spese!$I$28,(D570-1)*Spese!$H$28),""))</f>
        <v/>
      </c>
      <c r="F570" s="40">
        <f>IF(A570="","",IFERROR(IF(D570=Spese!$G$28,Spese!$L$28-Spese!$M$28*(Spese!$G$28-1),Spese!$M$28),""))</f>
        <v/>
      </c>
      <c r="G570" s="9">
        <f>IF(A570="","",IFERROR(IF(Spese!$K$28="Annullato","Annullata",IF(Spese!$K$28="Sospeso","Sospesa",IF(Spese!$K$28="Da valutare","Da valutare",IF(E570="","Da completare",IF(D570&lt;=Spese!$J$28,"Saldata",IF(E570&lt;Parametri!$B$3,"Scaduta",IF(E570&lt;=Parametri!$B$3+Parametri!$B$4,"In scadenza","Programmata"))))))),"Da completare"))</f>
        <v/>
      </c>
      <c r="H570" s="27">
        <f>IF(A570="","",Spese!$D$28)</f>
        <v/>
      </c>
    </row>
    <row r="571">
      <c r="A571" s="5">
        <f>IFERROR(IF(OR(Spese!$A$28="",15&gt;Spese!$G$28),"",Spese!$A$28),"")</f>
        <v/>
      </c>
      <c r="B571" s="23">
        <f>IF(A571="","",Spese!$B$28)</f>
        <v/>
      </c>
      <c r="C571" s="23">
        <f>IF(A571="","",Spese!$C$28)</f>
        <v/>
      </c>
      <c r="D571" s="6">
        <f>IF(A571="","",15)</f>
        <v/>
      </c>
      <c r="E571" s="21">
        <f>IF(A571="","",IFERROR(EDATE(Spese!$I$28,(D571-1)*Spese!$H$28),""))</f>
        <v/>
      </c>
      <c r="F571" s="38">
        <f>IF(A571="","",IFERROR(IF(D571=Spese!$G$28,Spese!$L$28-Spese!$M$28*(Spese!$G$28-1),Spese!$M$28),""))</f>
        <v/>
      </c>
      <c r="G571" s="5">
        <f>IF(A571="","",IFERROR(IF(Spese!$K$28="Annullato","Annullata",IF(Spese!$K$28="Sospeso","Sospesa",IF(Spese!$K$28="Da valutare","Da valutare",IF(E571="","Da completare",IF(D571&lt;=Spese!$J$28,"Saldata",IF(E571&lt;Parametri!$B$3,"Scaduta",IF(E571&lt;=Parametri!$B$3+Parametri!$B$4,"In scadenza","Programmata"))))))),"Da completare"))</f>
        <v/>
      </c>
      <c r="H571" s="23">
        <f>IF(A571="","",Spese!$D$28)</f>
        <v/>
      </c>
    </row>
    <row r="572">
      <c r="A572" s="9">
        <f>IFERROR(IF(OR(Spese!$A$28="",16&gt;Spese!$G$28),"",Spese!$A$28),"")</f>
        <v/>
      </c>
      <c r="B572" s="27">
        <f>IF(A572="","",Spese!$B$28)</f>
        <v/>
      </c>
      <c r="C572" s="27">
        <f>IF(A572="","",Spese!$C$28)</f>
        <v/>
      </c>
      <c r="D572" s="10">
        <f>IF(A572="","",16)</f>
        <v/>
      </c>
      <c r="E572" s="25">
        <f>IF(A572="","",IFERROR(EDATE(Spese!$I$28,(D572-1)*Spese!$H$28),""))</f>
        <v/>
      </c>
      <c r="F572" s="40">
        <f>IF(A572="","",IFERROR(IF(D572=Spese!$G$28,Spese!$L$28-Spese!$M$28*(Spese!$G$28-1),Spese!$M$28),""))</f>
        <v/>
      </c>
      <c r="G572" s="9">
        <f>IF(A572="","",IFERROR(IF(Spese!$K$28="Annullato","Annullata",IF(Spese!$K$28="Sospeso","Sospesa",IF(Spese!$K$28="Da valutare","Da valutare",IF(E572="","Da completare",IF(D572&lt;=Spese!$J$28,"Saldata",IF(E572&lt;Parametri!$B$3,"Scaduta",IF(E572&lt;=Parametri!$B$3+Parametri!$B$4,"In scadenza","Programmata"))))))),"Da completare"))</f>
        <v/>
      </c>
      <c r="H572" s="27">
        <f>IF(A572="","",Spese!$D$28)</f>
        <v/>
      </c>
    </row>
    <row r="573">
      <c r="A573" s="5">
        <f>IFERROR(IF(OR(Spese!$A$28="",17&gt;Spese!$G$28),"",Spese!$A$28),"")</f>
        <v/>
      </c>
      <c r="B573" s="23">
        <f>IF(A573="","",Spese!$B$28)</f>
        <v/>
      </c>
      <c r="C573" s="23">
        <f>IF(A573="","",Spese!$C$28)</f>
        <v/>
      </c>
      <c r="D573" s="6">
        <f>IF(A573="","",17)</f>
        <v/>
      </c>
      <c r="E573" s="21">
        <f>IF(A573="","",IFERROR(EDATE(Spese!$I$28,(D573-1)*Spese!$H$28),""))</f>
        <v/>
      </c>
      <c r="F573" s="38">
        <f>IF(A573="","",IFERROR(IF(D573=Spese!$G$28,Spese!$L$28-Spese!$M$28*(Spese!$G$28-1),Spese!$M$28),""))</f>
        <v/>
      </c>
      <c r="G573" s="5">
        <f>IF(A573="","",IFERROR(IF(Spese!$K$28="Annullato","Annullata",IF(Spese!$K$28="Sospeso","Sospesa",IF(Spese!$K$28="Da valutare","Da valutare",IF(E573="","Da completare",IF(D573&lt;=Spese!$J$28,"Saldata",IF(E573&lt;Parametri!$B$3,"Scaduta",IF(E573&lt;=Parametri!$B$3+Parametri!$B$4,"In scadenza","Programmata"))))))),"Da completare"))</f>
        <v/>
      </c>
      <c r="H573" s="23">
        <f>IF(A573="","",Spese!$D$28)</f>
        <v/>
      </c>
    </row>
    <row r="574">
      <c r="A574" s="9">
        <f>IFERROR(IF(OR(Spese!$A$28="",18&gt;Spese!$G$28),"",Spese!$A$28),"")</f>
        <v/>
      </c>
      <c r="B574" s="27">
        <f>IF(A574="","",Spese!$B$28)</f>
        <v/>
      </c>
      <c r="C574" s="27">
        <f>IF(A574="","",Spese!$C$28)</f>
        <v/>
      </c>
      <c r="D574" s="10">
        <f>IF(A574="","",18)</f>
        <v/>
      </c>
      <c r="E574" s="25">
        <f>IF(A574="","",IFERROR(EDATE(Spese!$I$28,(D574-1)*Spese!$H$28),""))</f>
        <v/>
      </c>
      <c r="F574" s="40">
        <f>IF(A574="","",IFERROR(IF(D574=Spese!$G$28,Spese!$L$28-Spese!$M$28*(Spese!$G$28-1),Spese!$M$28),""))</f>
        <v/>
      </c>
      <c r="G574" s="9">
        <f>IF(A574="","",IFERROR(IF(Spese!$K$28="Annullato","Annullata",IF(Spese!$K$28="Sospeso","Sospesa",IF(Spese!$K$28="Da valutare","Da valutare",IF(E574="","Da completare",IF(D574&lt;=Spese!$J$28,"Saldata",IF(E574&lt;Parametri!$B$3,"Scaduta",IF(E574&lt;=Parametri!$B$3+Parametri!$B$4,"In scadenza","Programmata"))))))),"Da completare"))</f>
        <v/>
      </c>
      <c r="H574" s="27">
        <f>IF(A574="","",Spese!$D$28)</f>
        <v/>
      </c>
    </row>
    <row r="575">
      <c r="A575" s="5">
        <f>IFERROR(IF(OR(Spese!$A$28="",19&gt;Spese!$G$28),"",Spese!$A$28),"")</f>
        <v/>
      </c>
      <c r="B575" s="23">
        <f>IF(A575="","",Spese!$B$28)</f>
        <v/>
      </c>
      <c r="C575" s="23">
        <f>IF(A575="","",Spese!$C$28)</f>
        <v/>
      </c>
      <c r="D575" s="6">
        <f>IF(A575="","",19)</f>
        <v/>
      </c>
      <c r="E575" s="21">
        <f>IF(A575="","",IFERROR(EDATE(Spese!$I$28,(D575-1)*Spese!$H$28),""))</f>
        <v/>
      </c>
      <c r="F575" s="38">
        <f>IF(A575="","",IFERROR(IF(D575=Spese!$G$28,Spese!$L$28-Spese!$M$28*(Spese!$G$28-1),Spese!$M$28),""))</f>
        <v/>
      </c>
      <c r="G575" s="5">
        <f>IF(A575="","",IFERROR(IF(Spese!$K$28="Annullato","Annullata",IF(Spese!$K$28="Sospeso","Sospesa",IF(Spese!$K$28="Da valutare","Da valutare",IF(E575="","Da completare",IF(D575&lt;=Spese!$J$28,"Saldata",IF(E575&lt;Parametri!$B$3,"Scaduta",IF(E575&lt;=Parametri!$B$3+Parametri!$B$4,"In scadenza","Programmata"))))))),"Da completare"))</f>
        <v/>
      </c>
      <c r="H575" s="23">
        <f>IF(A575="","",Spese!$D$28)</f>
        <v/>
      </c>
    </row>
    <row r="576">
      <c r="A576" s="9">
        <f>IFERROR(IF(OR(Spese!$A$28="",20&gt;Spese!$G$28),"",Spese!$A$28),"")</f>
        <v/>
      </c>
      <c r="B576" s="27">
        <f>IF(A576="","",Spese!$B$28)</f>
        <v/>
      </c>
      <c r="C576" s="27">
        <f>IF(A576="","",Spese!$C$28)</f>
        <v/>
      </c>
      <c r="D576" s="10">
        <f>IF(A576="","",20)</f>
        <v/>
      </c>
      <c r="E576" s="25">
        <f>IF(A576="","",IFERROR(EDATE(Spese!$I$28,(D576-1)*Spese!$H$28),""))</f>
        <v/>
      </c>
      <c r="F576" s="40">
        <f>IF(A576="","",IFERROR(IF(D576=Spese!$G$28,Spese!$L$28-Spese!$M$28*(Spese!$G$28-1),Spese!$M$28),""))</f>
        <v/>
      </c>
      <c r="G576" s="9">
        <f>IF(A576="","",IFERROR(IF(Spese!$K$28="Annullato","Annullata",IF(Spese!$K$28="Sospeso","Sospesa",IF(Spese!$K$28="Da valutare","Da valutare",IF(E576="","Da completare",IF(D576&lt;=Spese!$J$28,"Saldata",IF(E576&lt;Parametri!$B$3,"Scaduta",IF(E576&lt;=Parametri!$B$3+Parametri!$B$4,"In scadenza","Programmata"))))))),"Da completare"))</f>
        <v/>
      </c>
      <c r="H576" s="27">
        <f>IF(A576="","",Spese!$D$28)</f>
        <v/>
      </c>
    </row>
    <row r="577">
      <c r="A577" s="5">
        <f>IFERROR(IF(OR(Spese!$A$28="",21&gt;Spese!$G$28),"",Spese!$A$28),"")</f>
        <v/>
      </c>
      <c r="B577" s="23">
        <f>IF(A577="","",Spese!$B$28)</f>
        <v/>
      </c>
      <c r="C577" s="23">
        <f>IF(A577="","",Spese!$C$28)</f>
        <v/>
      </c>
      <c r="D577" s="6">
        <f>IF(A577="","",21)</f>
        <v/>
      </c>
      <c r="E577" s="21">
        <f>IF(A577="","",IFERROR(EDATE(Spese!$I$28,(D577-1)*Spese!$H$28),""))</f>
        <v/>
      </c>
      <c r="F577" s="38">
        <f>IF(A577="","",IFERROR(IF(D577=Spese!$G$28,Spese!$L$28-Spese!$M$28*(Spese!$G$28-1),Spese!$M$28),""))</f>
        <v/>
      </c>
      <c r="G577" s="5">
        <f>IF(A577="","",IFERROR(IF(Spese!$K$28="Annullato","Annullata",IF(Spese!$K$28="Sospeso","Sospesa",IF(Spese!$K$28="Da valutare","Da valutare",IF(E577="","Da completare",IF(D577&lt;=Spese!$J$28,"Saldata",IF(E577&lt;Parametri!$B$3,"Scaduta",IF(E577&lt;=Parametri!$B$3+Parametri!$B$4,"In scadenza","Programmata"))))))),"Da completare"))</f>
        <v/>
      </c>
      <c r="H577" s="23">
        <f>IF(A577="","",Spese!$D$28)</f>
        <v/>
      </c>
    </row>
    <row r="578">
      <c r="A578" s="9">
        <f>IFERROR(IF(OR(Spese!$A$28="",22&gt;Spese!$G$28),"",Spese!$A$28),"")</f>
        <v/>
      </c>
      <c r="B578" s="27">
        <f>IF(A578="","",Spese!$B$28)</f>
        <v/>
      </c>
      <c r="C578" s="27">
        <f>IF(A578="","",Spese!$C$28)</f>
        <v/>
      </c>
      <c r="D578" s="10">
        <f>IF(A578="","",22)</f>
        <v/>
      </c>
      <c r="E578" s="25">
        <f>IF(A578="","",IFERROR(EDATE(Spese!$I$28,(D578-1)*Spese!$H$28),""))</f>
        <v/>
      </c>
      <c r="F578" s="40">
        <f>IF(A578="","",IFERROR(IF(D578=Spese!$G$28,Spese!$L$28-Spese!$M$28*(Spese!$G$28-1),Spese!$M$28),""))</f>
        <v/>
      </c>
      <c r="G578" s="9">
        <f>IF(A578="","",IFERROR(IF(Spese!$K$28="Annullato","Annullata",IF(Spese!$K$28="Sospeso","Sospesa",IF(Spese!$K$28="Da valutare","Da valutare",IF(E578="","Da completare",IF(D578&lt;=Spese!$J$28,"Saldata",IF(E578&lt;Parametri!$B$3,"Scaduta",IF(E578&lt;=Parametri!$B$3+Parametri!$B$4,"In scadenza","Programmata"))))))),"Da completare"))</f>
        <v/>
      </c>
      <c r="H578" s="27">
        <f>IF(A578="","",Spese!$D$28)</f>
        <v/>
      </c>
    </row>
    <row r="579">
      <c r="A579" s="5">
        <f>IFERROR(IF(OR(Spese!$A$28="",23&gt;Spese!$G$28),"",Spese!$A$28),"")</f>
        <v/>
      </c>
      <c r="B579" s="23">
        <f>IF(A579="","",Spese!$B$28)</f>
        <v/>
      </c>
      <c r="C579" s="23">
        <f>IF(A579="","",Spese!$C$28)</f>
        <v/>
      </c>
      <c r="D579" s="6">
        <f>IF(A579="","",23)</f>
        <v/>
      </c>
      <c r="E579" s="21">
        <f>IF(A579="","",IFERROR(EDATE(Spese!$I$28,(D579-1)*Spese!$H$28),""))</f>
        <v/>
      </c>
      <c r="F579" s="38">
        <f>IF(A579="","",IFERROR(IF(D579=Spese!$G$28,Spese!$L$28-Spese!$M$28*(Spese!$G$28-1),Spese!$M$28),""))</f>
        <v/>
      </c>
      <c r="G579" s="5">
        <f>IF(A579="","",IFERROR(IF(Spese!$K$28="Annullato","Annullata",IF(Spese!$K$28="Sospeso","Sospesa",IF(Spese!$K$28="Da valutare","Da valutare",IF(E579="","Da completare",IF(D579&lt;=Spese!$J$28,"Saldata",IF(E579&lt;Parametri!$B$3,"Scaduta",IF(E579&lt;=Parametri!$B$3+Parametri!$B$4,"In scadenza","Programmata"))))))),"Da completare"))</f>
        <v/>
      </c>
      <c r="H579" s="23">
        <f>IF(A579="","",Spese!$D$28)</f>
        <v/>
      </c>
    </row>
    <row r="580">
      <c r="A580" s="9">
        <f>IFERROR(IF(OR(Spese!$A$28="",24&gt;Spese!$G$28),"",Spese!$A$28),"")</f>
        <v/>
      </c>
      <c r="B580" s="27">
        <f>IF(A580="","",Spese!$B$28)</f>
        <v/>
      </c>
      <c r="C580" s="27">
        <f>IF(A580="","",Spese!$C$28)</f>
        <v/>
      </c>
      <c r="D580" s="10">
        <f>IF(A580="","",24)</f>
        <v/>
      </c>
      <c r="E580" s="25">
        <f>IF(A580="","",IFERROR(EDATE(Spese!$I$28,(D580-1)*Spese!$H$28),""))</f>
        <v/>
      </c>
      <c r="F580" s="40">
        <f>IF(A580="","",IFERROR(IF(D580=Spese!$G$28,Spese!$L$28-Spese!$M$28*(Spese!$G$28-1),Spese!$M$28),""))</f>
        <v/>
      </c>
      <c r="G580" s="9">
        <f>IF(A580="","",IFERROR(IF(Spese!$K$28="Annullato","Annullata",IF(Spese!$K$28="Sospeso","Sospesa",IF(Spese!$K$28="Da valutare","Da valutare",IF(E580="","Da completare",IF(D580&lt;=Spese!$J$28,"Saldata",IF(E580&lt;Parametri!$B$3,"Scaduta",IF(E580&lt;=Parametri!$B$3+Parametri!$B$4,"In scadenza","Programmata"))))))),"Da completare"))</f>
        <v/>
      </c>
      <c r="H580" s="27">
        <f>IF(A580="","",Spese!$D$28)</f>
        <v/>
      </c>
    </row>
    <row r="581">
      <c r="A581" s="5">
        <f>IFERROR(IF(OR(Spese!$A$29="",1&gt;Spese!$G$29),"",Spese!$A$29),"")</f>
        <v/>
      </c>
      <c r="B581" s="23">
        <f>IF(A581="","",Spese!$B$29)</f>
        <v/>
      </c>
      <c r="C581" s="23">
        <f>IF(A581="","",Spese!$C$29)</f>
        <v/>
      </c>
      <c r="D581" s="6">
        <f>IF(A581="","",1)</f>
        <v/>
      </c>
      <c r="E581" s="21">
        <f>IF(A581="","",IFERROR(EDATE(Spese!$I$29,(D581-1)*Spese!$H$29),""))</f>
        <v/>
      </c>
      <c r="F581" s="38">
        <f>IF(A581="","",IFERROR(IF(D581=Spese!$G$29,Spese!$L$29-Spese!$M$29*(Spese!$G$29-1),Spese!$M$29),""))</f>
        <v/>
      </c>
      <c r="G581" s="5">
        <f>IF(A581="","",IFERROR(IF(Spese!$K$29="Annullato","Annullata",IF(Spese!$K$29="Sospeso","Sospesa",IF(Spese!$K$29="Da valutare","Da valutare",IF(E581="","Da completare",IF(D581&lt;=Spese!$J$29,"Saldata",IF(E581&lt;Parametri!$B$3,"Scaduta",IF(E581&lt;=Parametri!$B$3+Parametri!$B$4,"In scadenza","Programmata"))))))),"Da completare"))</f>
        <v/>
      </c>
      <c r="H581" s="23">
        <f>IF(A581="","",Spese!$D$29)</f>
        <v/>
      </c>
    </row>
    <row r="582">
      <c r="A582" s="9">
        <f>IFERROR(IF(OR(Spese!$A$29="",2&gt;Spese!$G$29),"",Spese!$A$29),"")</f>
        <v/>
      </c>
      <c r="B582" s="27">
        <f>IF(A582="","",Spese!$B$29)</f>
        <v/>
      </c>
      <c r="C582" s="27">
        <f>IF(A582="","",Spese!$C$29)</f>
        <v/>
      </c>
      <c r="D582" s="10">
        <f>IF(A582="","",2)</f>
        <v/>
      </c>
      <c r="E582" s="25">
        <f>IF(A582="","",IFERROR(EDATE(Spese!$I$29,(D582-1)*Spese!$H$29),""))</f>
        <v/>
      </c>
      <c r="F582" s="40">
        <f>IF(A582="","",IFERROR(IF(D582=Spese!$G$29,Spese!$L$29-Spese!$M$29*(Spese!$G$29-1),Spese!$M$29),""))</f>
        <v/>
      </c>
      <c r="G582" s="9">
        <f>IF(A582="","",IFERROR(IF(Spese!$K$29="Annullato","Annullata",IF(Spese!$K$29="Sospeso","Sospesa",IF(Spese!$K$29="Da valutare","Da valutare",IF(E582="","Da completare",IF(D582&lt;=Spese!$J$29,"Saldata",IF(E582&lt;Parametri!$B$3,"Scaduta",IF(E582&lt;=Parametri!$B$3+Parametri!$B$4,"In scadenza","Programmata"))))))),"Da completare"))</f>
        <v/>
      </c>
      <c r="H582" s="27">
        <f>IF(A582="","",Spese!$D$29)</f>
        <v/>
      </c>
    </row>
    <row r="583">
      <c r="A583" s="5">
        <f>IFERROR(IF(OR(Spese!$A$29="",3&gt;Spese!$G$29),"",Spese!$A$29),"")</f>
        <v/>
      </c>
      <c r="B583" s="23">
        <f>IF(A583="","",Spese!$B$29)</f>
        <v/>
      </c>
      <c r="C583" s="23">
        <f>IF(A583="","",Spese!$C$29)</f>
        <v/>
      </c>
      <c r="D583" s="6">
        <f>IF(A583="","",3)</f>
        <v/>
      </c>
      <c r="E583" s="21">
        <f>IF(A583="","",IFERROR(EDATE(Spese!$I$29,(D583-1)*Spese!$H$29),""))</f>
        <v/>
      </c>
      <c r="F583" s="38">
        <f>IF(A583="","",IFERROR(IF(D583=Spese!$G$29,Spese!$L$29-Spese!$M$29*(Spese!$G$29-1),Spese!$M$29),""))</f>
        <v/>
      </c>
      <c r="G583" s="5">
        <f>IF(A583="","",IFERROR(IF(Spese!$K$29="Annullato","Annullata",IF(Spese!$K$29="Sospeso","Sospesa",IF(Spese!$K$29="Da valutare","Da valutare",IF(E583="","Da completare",IF(D583&lt;=Spese!$J$29,"Saldata",IF(E583&lt;Parametri!$B$3,"Scaduta",IF(E583&lt;=Parametri!$B$3+Parametri!$B$4,"In scadenza","Programmata"))))))),"Da completare"))</f>
        <v/>
      </c>
      <c r="H583" s="23">
        <f>IF(A583="","",Spese!$D$29)</f>
        <v/>
      </c>
    </row>
    <row r="584">
      <c r="A584" s="9">
        <f>IFERROR(IF(OR(Spese!$A$29="",4&gt;Spese!$G$29),"",Spese!$A$29),"")</f>
        <v/>
      </c>
      <c r="B584" s="27">
        <f>IF(A584="","",Spese!$B$29)</f>
        <v/>
      </c>
      <c r="C584" s="27">
        <f>IF(A584="","",Spese!$C$29)</f>
        <v/>
      </c>
      <c r="D584" s="10">
        <f>IF(A584="","",4)</f>
        <v/>
      </c>
      <c r="E584" s="25">
        <f>IF(A584="","",IFERROR(EDATE(Spese!$I$29,(D584-1)*Spese!$H$29),""))</f>
        <v/>
      </c>
      <c r="F584" s="40">
        <f>IF(A584="","",IFERROR(IF(D584=Spese!$G$29,Spese!$L$29-Spese!$M$29*(Spese!$G$29-1),Spese!$M$29),""))</f>
        <v/>
      </c>
      <c r="G584" s="9">
        <f>IF(A584="","",IFERROR(IF(Spese!$K$29="Annullato","Annullata",IF(Spese!$K$29="Sospeso","Sospesa",IF(Spese!$K$29="Da valutare","Da valutare",IF(E584="","Da completare",IF(D584&lt;=Spese!$J$29,"Saldata",IF(E584&lt;Parametri!$B$3,"Scaduta",IF(E584&lt;=Parametri!$B$3+Parametri!$B$4,"In scadenza","Programmata"))))))),"Da completare"))</f>
        <v/>
      </c>
      <c r="H584" s="27">
        <f>IF(A584="","",Spese!$D$29)</f>
        <v/>
      </c>
    </row>
    <row r="585">
      <c r="A585" s="5">
        <f>IFERROR(IF(OR(Spese!$A$29="",5&gt;Spese!$G$29),"",Spese!$A$29),"")</f>
        <v/>
      </c>
      <c r="B585" s="23">
        <f>IF(A585="","",Spese!$B$29)</f>
        <v/>
      </c>
      <c r="C585" s="23">
        <f>IF(A585="","",Spese!$C$29)</f>
        <v/>
      </c>
      <c r="D585" s="6">
        <f>IF(A585="","",5)</f>
        <v/>
      </c>
      <c r="E585" s="21">
        <f>IF(A585="","",IFERROR(EDATE(Spese!$I$29,(D585-1)*Spese!$H$29),""))</f>
        <v/>
      </c>
      <c r="F585" s="38">
        <f>IF(A585="","",IFERROR(IF(D585=Spese!$G$29,Spese!$L$29-Spese!$M$29*(Spese!$G$29-1),Spese!$M$29),""))</f>
        <v/>
      </c>
      <c r="G585" s="5">
        <f>IF(A585="","",IFERROR(IF(Spese!$K$29="Annullato","Annullata",IF(Spese!$K$29="Sospeso","Sospesa",IF(Spese!$K$29="Da valutare","Da valutare",IF(E585="","Da completare",IF(D585&lt;=Spese!$J$29,"Saldata",IF(E585&lt;Parametri!$B$3,"Scaduta",IF(E585&lt;=Parametri!$B$3+Parametri!$B$4,"In scadenza","Programmata"))))))),"Da completare"))</f>
        <v/>
      </c>
      <c r="H585" s="23">
        <f>IF(A585="","",Spese!$D$29)</f>
        <v/>
      </c>
    </row>
    <row r="586">
      <c r="A586" s="9">
        <f>IFERROR(IF(OR(Spese!$A$29="",6&gt;Spese!$G$29),"",Spese!$A$29),"")</f>
        <v/>
      </c>
      <c r="B586" s="27">
        <f>IF(A586="","",Spese!$B$29)</f>
        <v/>
      </c>
      <c r="C586" s="27">
        <f>IF(A586="","",Spese!$C$29)</f>
        <v/>
      </c>
      <c r="D586" s="10">
        <f>IF(A586="","",6)</f>
        <v/>
      </c>
      <c r="E586" s="25">
        <f>IF(A586="","",IFERROR(EDATE(Spese!$I$29,(D586-1)*Spese!$H$29),""))</f>
        <v/>
      </c>
      <c r="F586" s="40">
        <f>IF(A586="","",IFERROR(IF(D586=Spese!$G$29,Spese!$L$29-Spese!$M$29*(Spese!$G$29-1),Spese!$M$29),""))</f>
        <v/>
      </c>
      <c r="G586" s="9">
        <f>IF(A586="","",IFERROR(IF(Spese!$K$29="Annullato","Annullata",IF(Spese!$K$29="Sospeso","Sospesa",IF(Spese!$K$29="Da valutare","Da valutare",IF(E586="","Da completare",IF(D586&lt;=Spese!$J$29,"Saldata",IF(E586&lt;Parametri!$B$3,"Scaduta",IF(E586&lt;=Parametri!$B$3+Parametri!$B$4,"In scadenza","Programmata"))))))),"Da completare"))</f>
        <v/>
      </c>
      <c r="H586" s="27">
        <f>IF(A586="","",Spese!$D$29)</f>
        <v/>
      </c>
    </row>
    <row r="587">
      <c r="A587" s="5">
        <f>IFERROR(IF(OR(Spese!$A$29="",7&gt;Spese!$G$29),"",Spese!$A$29),"")</f>
        <v/>
      </c>
      <c r="B587" s="23">
        <f>IF(A587="","",Spese!$B$29)</f>
        <v/>
      </c>
      <c r="C587" s="23">
        <f>IF(A587="","",Spese!$C$29)</f>
        <v/>
      </c>
      <c r="D587" s="6">
        <f>IF(A587="","",7)</f>
        <v/>
      </c>
      <c r="E587" s="21">
        <f>IF(A587="","",IFERROR(EDATE(Spese!$I$29,(D587-1)*Spese!$H$29),""))</f>
        <v/>
      </c>
      <c r="F587" s="38">
        <f>IF(A587="","",IFERROR(IF(D587=Spese!$G$29,Spese!$L$29-Spese!$M$29*(Spese!$G$29-1),Spese!$M$29),""))</f>
        <v/>
      </c>
      <c r="G587" s="5">
        <f>IF(A587="","",IFERROR(IF(Spese!$K$29="Annullato","Annullata",IF(Spese!$K$29="Sospeso","Sospesa",IF(Spese!$K$29="Da valutare","Da valutare",IF(E587="","Da completare",IF(D587&lt;=Spese!$J$29,"Saldata",IF(E587&lt;Parametri!$B$3,"Scaduta",IF(E587&lt;=Parametri!$B$3+Parametri!$B$4,"In scadenza","Programmata"))))))),"Da completare"))</f>
        <v/>
      </c>
      <c r="H587" s="23">
        <f>IF(A587="","",Spese!$D$29)</f>
        <v/>
      </c>
    </row>
    <row r="588">
      <c r="A588" s="9">
        <f>IFERROR(IF(OR(Spese!$A$29="",8&gt;Spese!$G$29),"",Spese!$A$29),"")</f>
        <v/>
      </c>
      <c r="B588" s="27">
        <f>IF(A588="","",Spese!$B$29)</f>
        <v/>
      </c>
      <c r="C588" s="27">
        <f>IF(A588="","",Spese!$C$29)</f>
        <v/>
      </c>
      <c r="D588" s="10">
        <f>IF(A588="","",8)</f>
        <v/>
      </c>
      <c r="E588" s="25">
        <f>IF(A588="","",IFERROR(EDATE(Spese!$I$29,(D588-1)*Spese!$H$29),""))</f>
        <v/>
      </c>
      <c r="F588" s="40">
        <f>IF(A588="","",IFERROR(IF(D588=Spese!$G$29,Spese!$L$29-Spese!$M$29*(Spese!$G$29-1),Spese!$M$29),""))</f>
        <v/>
      </c>
      <c r="G588" s="9">
        <f>IF(A588="","",IFERROR(IF(Spese!$K$29="Annullato","Annullata",IF(Spese!$K$29="Sospeso","Sospesa",IF(Spese!$K$29="Da valutare","Da valutare",IF(E588="","Da completare",IF(D588&lt;=Spese!$J$29,"Saldata",IF(E588&lt;Parametri!$B$3,"Scaduta",IF(E588&lt;=Parametri!$B$3+Parametri!$B$4,"In scadenza","Programmata"))))))),"Da completare"))</f>
        <v/>
      </c>
      <c r="H588" s="27">
        <f>IF(A588="","",Spese!$D$29)</f>
        <v/>
      </c>
    </row>
    <row r="589">
      <c r="A589" s="5">
        <f>IFERROR(IF(OR(Spese!$A$29="",9&gt;Spese!$G$29),"",Spese!$A$29),"")</f>
        <v/>
      </c>
      <c r="B589" s="23">
        <f>IF(A589="","",Spese!$B$29)</f>
        <v/>
      </c>
      <c r="C589" s="23">
        <f>IF(A589="","",Spese!$C$29)</f>
        <v/>
      </c>
      <c r="D589" s="6">
        <f>IF(A589="","",9)</f>
        <v/>
      </c>
      <c r="E589" s="21">
        <f>IF(A589="","",IFERROR(EDATE(Spese!$I$29,(D589-1)*Spese!$H$29),""))</f>
        <v/>
      </c>
      <c r="F589" s="38">
        <f>IF(A589="","",IFERROR(IF(D589=Spese!$G$29,Spese!$L$29-Spese!$M$29*(Spese!$G$29-1),Spese!$M$29),""))</f>
        <v/>
      </c>
      <c r="G589" s="5">
        <f>IF(A589="","",IFERROR(IF(Spese!$K$29="Annullato","Annullata",IF(Spese!$K$29="Sospeso","Sospesa",IF(Spese!$K$29="Da valutare","Da valutare",IF(E589="","Da completare",IF(D589&lt;=Spese!$J$29,"Saldata",IF(E589&lt;Parametri!$B$3,"Scaduta",IF(E589&lt;=Parametri!$B$3+Parametri!$B$4,"In scadenza","Programmata"))))))),"Da completare"))</f>
        <v/>
      </c>
      <c r="H589" s="23">
        <f>IF(A589="","",Spese!$D$29)</f>
        <v/>
      </c>
    </row>
    <row r="590">
      <c r="A590" s="9">
        <f>IFERROR(IF(OR(Spese!$A$29="",10&gt;Spese!$G$29),"",Spese!$A$29),"")</f>
        <v/>
      </c>
      <c r="B590" s="27">
        <f>IF(A590="","",Spese!$B$29)</f>
        <v/>
      </c>
      <c r="C590" s="27">
        <f>IF(A590="","",Spese!$C$29)</f>
        <v/>
      </c>
      <c r="D590" s="10">
        <f>IF(A590="","",10)</f>
        <v/>
      </c>
      <c r="E590" s="25">
        <f>IF(A590="","",IFERROR(EDATE(Spese!$I$29,(D590-1)*Spese!$H$29),""))</f>
        <v/>
      </c>
      <c r="F590" s="40">
        <f>IF(A590="","",IFERROR(IF(D590=Spese!$G$29,Spese!$L$29-Spese!$M$29*(Spese!$G$29-1),Spese!$M$29),""))</f>
        <v/>
      </c>
      <c r="G590" s="9">
        <f>IF(A590="","",IFERROR(IF(Spese!$K$29="Annullato","Annullata",IF(Spese!$K$29="Sospeso","Sospesa",IF(Spese!$K$29="Da valutare","Da valutare",IF(E590="","Da completare",IF(D590&lt;=Spese!$J$29,"Saldata",IF(E590&lt;Parametri!$B$3,"Scaduta",IF(E590&lt;=Parametri!$B$3+Parametri!$B$4,"In scadenza","Programmata"))))))),"Da completare"))</f>
        <v/>
      </c>
      <c r="H590" s="27">
        <f>IF(A590="","",Spese!$D$29)</f>
        <v/>
      </c>
    </row>
    <row r="591">
      <c r="A591" s="5">
        <f>IFERROR(IF(OR(Spese!$A$29="",11&gt;Spese!$G$29),"",Spese!$A$29),"")</f>
        <v/>
      </c>
      <c r="B591" s="23">
        <f>IF(A591="","",Spese!$B$29)</f>
        <v/>
      </c>
      <c r="C591" s="23">
        <f>IF(A591="","",Spese!$C$29)</f>
        <v/>
      </c>
      <c r="D591" s="6">
        <f>IF(A591="","",11)</f>
        <v/>
      </c>
      <c r="E591" s="21">
        <f>IF(A591="","",IFERROR(EDATE(Spese!$I$29,(D591-1)*Spese!$H$29),""))</f>
        <v/>
      </c>
      <c r="F591" s="38">
        <f>IF(A591="","",IFERROR(IF(D591=Spese!$G$29,Spese!$L$29-Spese!$M$29*(Spese!$G$29-1),Spese!$M$29),""))</f>
        <v/>
      </c>
      <c r="G591" s="5">
        <f>IF(A591="","",IFERROR(IF(Spese!$K$29="Annullato","Annullata",IF(Spese!$K$29="Sospeso","Sospesa",IF(Spese!$K$29="Da valutare","Da valutare",IF(E591="","Da completare",IF(D591&lt;=Spese!$J$29,"Saldata",IF(E591&lt;Parametri!$B$3,"Scaduta",IF(E591&lt;=Parametri!$B$3+Parametri!$B$4,"In scadenza","Programmata"))))))),"Da completare"))</f>
        <v/>
      </c>
      <c r="H591" s="23">
        <f>IF(A591="","",Spese!$D$29)</f>
        <v/>
      </c>
    </row>
    <row r="592">
      <c r="A592" s="9">
        <f>IFERROR(IF(OR(Spese!$A$29="",12&gt;Spese!$G$29),"",Spese!$A$29),"")</f>
        <v/>
      </c>
      <c r="B592" s="27">
        <f>IF(A592="","",Spese!$B$29)</f>
        <v/>
      </c>
      <c r="C592" s="27">
        <f>IF(A592="","",Spese!$C$29)</f>
        <v/>
      </c>
      <c r="D592" s="10">
        <f>IF(A592="","",12)</f>
        <v/>
      </c>
      <c r="E592" s="25">
        <f>IF(A592="","",IFERROR(EDATE(Spese!$I$29,(D592-1)*Spese!$H$29),""))</f>
        <v/>
      </c>
      <c r="F592" s="40">
        <f>IF(A592="","",IFERROR(IF(D592=Spese!$G$29,Spese!$L$29-Spese!$M$29*(Spese!$G$29-1),Spese!$M$29),""))</f>
        <v/>
      </c>
      <c r="G592" s="9">
        <f>IF(A592="","",IFERROR(IF(Spese!$K$29="Annullato","Annullata",IF(Spese!$K$29="Sospeso","Sospesa",IF(Spese!$K$29="Da valutare","Da valutare",IF(E592="","Da completare",IF(D592&lt;=Spese!$J$29,"Saldata",IF(E592&lt;Parametri!$B$3,"Scaduta",IF(E592&lt;=Parametri!$B$3+Parametri!$B$4,"In scadenza","Programmata"))))))),"Da completare"))</f>
        <v/>
      </c>
      <c r="H592" s="27">
        <f>IF(A592="","",Spese!$D$29)</f>
        <v/>
      </c>
    </row>
    <row r="593">
      <c r="A593" s="5">
        <f>IFERROR(IF(OR(Spese!$A$29="",13&gt;Spese!$G$29),"",Spese!$A$29),"")</f>
        <v/>
      </c>
      <c r="B593" s="23">
        <f>IF(A593="","",Spese!$B$29)</f>
        <v/>
      </c>
      <c r="C593" s="23">
        <f>IF(A593="","",Spese!$C$29)</f>
        <v/>
      </c>
      <c r="D593" s="6">
        <f>IF(A593="","",13)</f>
        <v/>
      </c>
      <c r="E593" s="21">
        <f>IF(A593="","",IFERROR(EDATE(Spese!$I$29,(D593-1)*Spese!$H$29),""))</f>
        <v/>
      </c>
      <c r="F593" s="38">
        <f>IF(A593="","",IFERROR(IF(D593=Spese!$G$29,Spese!$L$29-Spese!$M$29*(Spese!$G$29-1),Spese!$M$29),""))</f>
        <v/>
      </c>
      <c r="G593" s="5">
        <f>IF(A593="","",IFERROR(IF(Spese!$K$29="Annullato","Annullata",IF(Spese!$K$29="Sospeso","Sospesa",IF(Spese!$K$29="Da valutare","Da valutare",IF(E593="","Da completare",IF(D593&lt;=Spese!$J$29,"Saldata",IF(E593&lt;Parametri!$B$3,"Scaduta",IF(E593&lt;=Parametri!$B$3+Parametri!$B$4,"In scadenza","Programmata"))))))),"Da completare"))</f>
        <v/>
      </c>
      <c r="H593" s="23">
        <f>IF(A593="","",Spese!$D$29)</f>
        <v/>
      </c>
    </row>
    <row r="594">
      <c r="A594" s="9">
        <f>IFERROR(IF(OR(Spese!$A$29="",14&gt;Spese!$G$29),"",Spese!$A$29),"")</f>
        <v/>
      </c>
      <c r="B594" s="27">
        <f>IF(A594="","",Spese!$B$29)</f>
        <v/>
      </c>
      <c r="C594" s="27">
        <f>IF(A594="","",Spese!$C$29)</f>
        <v/>
      </c>
      <c r="D594" s="10">
        <f>IF(A594="","",14)</f>
        <v/>
      </c>
      <c r="E594" s="25">
        <f>IF(A594="","",IFERROR(EDATE(Spese!$I$29,(D594-1)*Spese!$H$29),""))</f>
        <v/>
      </c>
      <c r="F594" s="40">
        <f>IF(A594="","",IFERROR(IF(D594=Spese!$G$29,Spese!$L$29-Spese!$M$29*(Spese!$G$29-1),Spese!$M$29),""))</f>
        <v/>
      </c>
      <c r="G594" s="9">
        <f>IF(A594="","",IFERROR(IF(Spese!$K$29="Annullato","Annullata",IF(Spese!$K$29="Sospeso","Sospesa",IF(Spese!$K$29="Da valutare","Da valutare",IF(E594="","Da completare",IF(D594&lt;=Spese!$J$29,"Saldata",IF(E594&lt;Parametri!$B$3,"Scaduta",IF(E594&lt;=Parametri!$B$3+Parametri!$B$4,"In scadenza","Programmata"))))))),"Da completare"))</f>
        <v/>
      </c>
      <c r="H594" s="27">
        <f>IF(A594="","",Spese!$D$29)</f>
        <v/>
      </c>
    </row>
    <row r="595">
      <c r="A595" s="5">
        <f>IFERROR(IF(OR(Spese!$A$29="",15&gt;Spese!$G$29),"",Spese!$A$29),"")</f>
        <v/>
      </c>
      <c r="B595" s="23">
        <f>IF(A595="","",Spese!$B$29)</f>
        <v/>
      </c>
      <c r="C595" s="23">
        <f>IF(A595="","",Spese!$C$29)</f>
        <v/>
      </c>
      <c r="D595" s="6">
        <f>IF(A595="","",15)</f>
        <v/>
      </c>
      <c r="E595" s="21">
        <f>IF(A595="","",IFERROR(EDATE(Spese!$I$29,(D595-1)*Spese!$H$29),""))</f>
        <v/>
      </c>
      <c r="F595" s="38">
        <f>IF(A595="","",IFERROR(IF(D595=Spese!$G$29,Spese!$L$29-Spese!$M$29*(Spese!$G$29-1),Spese!$M$29),""))</f>
        <v/>
      </c>
      <c r="G595" s="5">
        <f>IF(A595="","",IFERROR(IF(Spese!$K$29="Annullato","Annullata",IF(Spese!$K$29="Sospeso","Sospesa",IF(Spese!$K$29="Da valutare","Da valutare",IF(E595="","Da completare",IF(D595&lt;=Spese!$J$29,"Saldata",IF(E595&lt;Parametri!$B$3,"Scaduta",IF(E595&lt;=Parametri!$B$3+Parametri!$B$4,"In scadenza","Programmata"))))))),"Da completare"))</f>
        <v/>
      </c>
      <c r="H595" s="23">
        <f>IF(A595="","",Spese!$D$29)</f>
        <v/>
      </c>
    </row>
    <row r="596">
      <c r="A596" s="9">
        <f>IFERROR(IF(OR(Spese!$A$29="",16&gt;Spese!$G$29),"",Spese!$A$29),"")</f>
        <v/>
      </c>
      <c r="B596" s="27">
        <f>IF(A596="","",Spese!$B$29)</f>
        <v/>
      </c>
      <c r="C596" s="27">
        <f>IF(A596="","",Spese!$C$29)</f>
        <v/>
      </c>
      <c r="D596" s="10">
        <f>IF(A596="","",16)</f>
        <v/>
      </c>
      <c r="E596" s="25">
        <f>IF(A596="","",IFERROR(EDATE(Spese!$I$29,(D596-1)*Spese!$H$29),""))</f>
        <v/>
      </c>
      <c r="F596" s="40">
        <f>IF(A596="","",IFERROR(IF(D596=Spese!$G$29,Spese!$L$29-Spese!$M$29*(Spese!$G$29-1),Spese!$M$29),""))</f>
        <v/>
      </c>
      <c r="G596" s="9">
        <f>IF(A596="","",IFERROR(IF(Spese!$K$29="Annullato","Annullata",IF(Spese!$K$29="Sospeso","Sospesa",IF(Spese!$K$29="Da valutare","Da valutare",IF(E596="","Da completare",IF(D596&lt;=Spese!$J$29,"Saldata",IF(E596&lt;Parametri!$B$3,"Scaduta",IF(E596&lt;=Parametri!$B$3+Parametri!$B$4,"In scadenza","Programmata"))))))),"Da completare"))</f>
        <v/>
      </c>
      <c r="H596" s="27">
        <f>IF(A596="","",Spese!$D$29)</f>
        <v/>
      </c>
    </row>
    <row r="597">
      <c r="A597" s="5">
        <f>IFERROR(IF(OR(Spese!$A$29="",17&gt;Spese!$G$29),"",Spese!$A$29),"")</f>
        <v/>
      </c>
      <c r="B597" s="23">
        <f>IF(A597="","",Spese!$B$29)</f>
        <v/>
      </c>
      <c r="C597" s="23">
        <f>IF(A597="","",Spese!$C$29)</f>
        <v/>
      </c>
      <c r="D597" s="6">
        <f>IF(A597="","",17)</f>
        <v/>
      </c>
      <c r="E597" s="21">
        <f>IF(A597="","",IFERROR(EDATE(Spese!$I$29,(D597-1)*Spese!$H$29),""))</f>
        <v/>
      </c>
      <c r="F597" s="38">
        <f>IF(A597="","",IFERROR(IF(D597=Spese!$G$29,Spese!$L$29-Spese!$M$29*(Spese!$G$29-1),Spese!$M$29),""))</f>
        <v/>
      </c>
      <c r="G597" s="5">
        <f>IF(A597="","",IFERROR(IF(Spese!$K$29="Annullato","Annullata",IF(Spese!$K$29="Sospeso","Sospesa",IF(Spese!$K$29="Da valutare","Da valutare",IF(E597="","Da completare",IF(D597&lt;=Spese!$J$29,"Saldata",IF(E597&lt;Parametri!$B$3,"Scaduta",IF(E597&lt;=Parametri!$B$3+Parametri!$B$4,"In scadenza","Programmata"))))))),"Da completare"))</f>
        <v/>
      </c>
      <c r="H597" s="23">
        <f>IF(A597="","",Spese!$D$29)</f>
        <v/>
      </c>
    </row>
    <row r="598">
      <c r="A598" s="9">
        <f>IFERROR(IF(OR(Spese!$A$29="",18&gt;Spese!$G$29),"",Spese!$A$29),"")</f>
        <v/>
      </c>
      <c r="B598" s="27">
        <f>IF(A598="","",Spese!$B$29)</f>
        <v/>
      </c>
      <c r="C598" s="27">
        <f>IF(A598="","",Spese!$C$29)</f>
        <v/>
      </c>
      <c r="D598" s="10">
        <f>IF(A598="","",18)</f>
        <v/>
      </c>
      <c r="E598" s="25">
        <f>IF(A598="","",IFERROR(EDATE(Spese!$I$29,(D598-1)*Spese!$H$29),""))</f>
        <v/>
      </c>
      <c r="F598" s="40">
        <f>IF(A598="","",IFERROR(IF(D598=Spese!$G$29,Spese!$L$29-Spese!$M$29*(Spese!$G$29-1),Spese!$M$29),""))</f>
        <v/>
      </c>
      <c r="G598" s="9">
        <f>IF(A598="","",IFERROR(IF(Spese!$K$29="Annullato","Annullata",IF(Spese!$K$29="Sospeso","Sospesa",IF(Spese!$K$29="Da valutare","Da valutare",IF(E598="","Da completare",IF(D598&lt;=Spese!$J$29,"Saldata",IF(E598&lt;Parametri!$B$3,"Scaduta",IF(E598&lt;=Parametri!$B$3+Parametri!$B$4,"In scadenza","Programmata"))))))),"Da completare"))</f>
        <v/>
      </c>
      <c r="H598" s="27">
        <f>IF(A598="","",Spese!$D$29)</f>
        <v/>
      </c>
    </row>
    <row r="599">
      <c r="A599" s="5">
        <f>IFERROR(IF(OR(Spese!$A$29="",19&gt;Spese!$G$29),"",Spese!$A$29),"")</f>
        <v/>
      </c>
      <c r="B599" s="23">
        <f>IF(A599="","",Spese!$B$29)</f>
        <v/>
      </c>
      <c r="C599" s="23">
        <f>IF(A599="","",Spese!$C$29)</f>
        <v/>
      </c>
      <c r="D599" s="6">
        <f>IF(A599="","",19)</f>
        <v/>
      </c>
      <c r="E599" s="21">
        <f>IF(A599="","",IFERROR(EDATE(Spese!$I$29,(D599-1)*Spese!$H$29),""))</f>
        <v/>
      </c>
      <c r="F599" s="38">
        <f>IF(A599="","",IFERROR(IF(D599=Spese!$G$29,Spese!$L$29-Spese!$M$29*(Spese!$G$29-1),Spese!$M$29),""))</f>
        <v/>
      </c>
      <c r="G599" s="5">
        <f>IF(A599="","",IFERROR(IF(Spese!$K$29="Annullato","Annullata",IF(Spese!$K$29="Sospeso","Sospesa",IF(Spese!$K$29="Da valutare","Da valutare",IF(E599="","Da completare",IF(D599&lt;=Spese!$J$29,"Saldata",IF(E599&lt;Parametri!$B$3,"Scaduta",IF(E599&lt;=Parametri!$B$3+Parametri!$B$4,"In scadenza","Programmata"))))))),"Da completare"))</f>
        <v/>
      </c>
      <c r="H599" s="23">
        <f>IF(A599="","",Spese!$D$29)</f>
        <v/>
      </c>
    </row>
    <row r="600">
      <c r="A600" s="9">
        <f>IFERROR(IF(OR(Spese!$A$29="",20&gt;Spese!$G$29),"",Spese!$A$29),"")</f>
        <v/>
      </c>
      <c r="B600" s="27">
        <f>IF(A600="","",Spese!$B$29)</f>
        <v/>
      </c>
      <c r="C600" s="27">
        <f>IF(A600="","",Spese!$C$29)</f>
        <v/>
      </c>
      <c r="D600" s="10">
        <f>IF(A600="","",20)</f>
        <v/>
      </c>
      <c r="E600" s="25">
        <f>IF(A600="","",IFERROR(EDATE(Spese!$I$29,(D600-1)*Spese!$H$29),""))</f>
        <v/>
      </c>
      <c r="F600" s="40">
        <f>IF(A600="","",IFERROR(IF(D600=Spese!$G$29,Spese!$L$29-Spese!$M$29*(Spese!$G$29-1),Spese!$M$29),""))</f>
        <v/>
      </c>
      <c r="G600" s="9">
        <f>IF(A600="","",IFERROR(IF(Spese!$K$29="Annullato","Annullata",IF(Spese!$K$29="Sospeso","Sospesa",IF(Spese!$K$29="Da valutare","Da valutare",IF(E600="","Da completare",IF(D600&lt;=Spese!$J$29,"Saldata",IF(E600&lt;Parametri!$B$3,"Scaduta",IF(E600&lt;=Parametri!$B$3+Parametri!$B$4,"In scadenza","Programmata"))))))),"Da completare"))</f>
        <v/>
      </c>
      <c r="H600" s="27">
        <f>IF(A600="","",Spese!$D$29)</f>
        <v/>
      </c>
    </row>
    <row r="601">
      <c r="A601" s="5">
        <f>IFERROR(IF(OR(Spese!$A$29="",21&gt;Spese!$G$29),"",Spese!$A$29),"")</f>
        <v/>
      </c>
      <c r="B601" s="23">
        <f>IF(A601="","",Spese!$B$29)</f>
        <v/>
      </c>
      <c r="C601" s="23">
        <f>IF(A601="","",Spese!$C$29)</f>
        <v/>
      </c>
      <c r="D601" s="6">
        <f>IF(A601="","",21)</f>
        <v/>
      </c>
      <c r="E601" s="21">
        <f>IF(A601="","",IFERROR(EDATE(Spese!$I$29,(D601-1)*Spese!$H$29),""))</f>
        <v/>
      </c>
      <c r="F601" s="38">
        <f>IF(A601="","",IFERROR(IF(D601=Spese!$G$29,Spese!$L$29-Spese!$M$29*(Spese!$G$29-1),Spese!$M$29),""))</f>
        <v/>
      </c>
      <c r="G601" s="5">
        <f>IF(A601="","",IFERROR(IF(Spese!$K$29="Annullato","Annullata",IF(Spese!$K$29="Sospeso","Sospesa",IF(Spese!$K$29="Da valutare","Da valutare",IF(E601="","Da completare",IF(D601&lt;=Spese!$J$29,"Saldata",IF(E601&lt;Parametri!$B$3,"Scaduta",IF(E601&lt;=Parametri!$B$3+Parametri!$B$4,"In scadenza","Programmata"))))))),"Da completare"))</f>
        <v/>
      </c>
      <c r="H601" s="23">
        <f>IF(A601="","",Spese!$D$29)</f>
        <v/>
      </c>
    </row>
    <row r="602">
      <c r="A602" s="9">
        <f>IFERROR(IF(OR(Spese!$A$29="",22&gt;Spese!$G$29),"",Spese!$A$29),"")</f>
        <v/>
      </c>
      <c r="B602" s="27">
        <f>IF(A602="","",Spese!$B$29)</f>
        <v/>
      </c>
      <c r="C602" s="27">
        <f>IF(A602="","",Spese!$C$29)</f>
        <v/>
      </c>
      <c r="D602" s="10">
        <f>IF(A602="","",22)</f>
        <v/>
      </c>
      <c r="E602" s="25">
        <f>IF(A602="","",IFERROR(EDATE(Spese!$I$29,(D602-1)*Spese!$H$29),""))</f>
        <v/>
      </c>
      <c r="F602" s="40">
        <f>IF(A602="","",IFERROR(IF(D602=Spese!$G$29,Spese!$L$29-Spese!$M$29*(Spese!$G$29-1),Spese!$M$29),""))</f>
        <v/>
      </c>
      <c r="G602" s="9">
        <f>IF(A602="","",IFERROR(IF(Spese!$K$29="Annullato","Annullata",IF(Spese!$K$29="Sospeso","Sospesa",IF(Spese!$K$29="Da valutare","Da valutare",IF(E602="","Da completare",IF(D602&lt;=Spese!$J$29,"Saldata",IF(E602&lt;Parametri!$B$3,"Scaduta",IF(E602&lt;=Parametri!$B$3+Parametri!$B$4,"In scadenza","Programmata"))))))),"Da completare"))</f>
        <v/>
      </c>
      <c r="H602" s="27">
        <f>IF(A602="","",Spese!$D$29)</f>
        <v/>
      </c>
    </row>
    <row r="603">
      <c r="A603" s="5">
        <f>IFERROR(IF(OR(Spese!$A$29="",23&gt;Spese!$G$29),"",Spese!$A$29),"")</f>
        <v/>
      </c>
      <c r="B603" s="23">
        <f>IF(A603="","",Spese!$B$29)</f>
        <v/>
      </c>
      <c r="C603" s="23">
        <f>IF(A603="","",Spese!$C$29)</f>
        <v/>
      </c>
      <c r="D603" s="6">
        <f>IF(A603="","",23)</f>
        <v/>
      </c>
      <c r="E603" s="21">
        <f>IF(A603="","",IFERROR(EDATE(Spese!$I$29,(D603-1)*Spese!$H$29),""))</f>
        <v/>
      </c>
      <c r="F603" s="38">
        <f>IF(A603="","",IFERROR(IF(D603=Spese!$G$29,Spese!$L$29-Spese!$M$29*(Spese!$G$29-1),Spese!$M$29),""))</f>
        <v/>
      </c>
      <c r="G603" s="5">
        <f>IF(A603="","",IFERROR(IF(Spese!$K$29="Annullato","Annullata",IF(Spese!$K$29="Sospeso","Sospesa",IF(Spese!$K$29="Da valutare","Da valutare",IF(E603="","Da completare",IF(D603&lt;=Spese!$J$29,"Saldata",IF(E603&lt;Parametri!$B$3,"Scaduta",IF(E603&lt;=Parametri!$B$3+Parametri!$B$4,"In scadenza","Programmata"))))))),"Da completare"))</f>
        <v/>
      </c>
      <c r="H603" s="23">
        <f>IF(A603="","",Spese!$D$29)</f>
        <v/>
      </c>
    </row>
    <row r="604">
      <c r="A604" s="9">
        <f>IFERROR(IF(OR(Spese!$A$29="",24&gt;Spese!$G$29),"",Spese!$A$29),"")</f>
        <v/>
      </c>
      <c r="B604" s="27">
        <f>IF(A604="","",Spese!$B$29)</f>
        <v/>
      </c>
      <c r="C604" s="27">
        <f>IF(A604="","",Spese!$C$29)</f>
        <v/>
      </c>
      <c r="D604" s="10">
        <f>IF(A604="","",24)</f>
        <v/>
      </c>
      <c r="E604" s="25">
        <f>IF(A604="","",IFERROR(EDATE(Spese!$I$29,(D604-1)*Spese!$H$29),""))</f>
        <v/>
      </c>
      <c r="F604" s="40">
        <f>IF(A604="","",IFERROR(IF(D604=Spese!$G$29,Spese!$L$29-Spese!$M$29*(Spese!$G$29-1),Spese!$M$29),""))</f>
        <v/>
      </c>
      <c r="G604" s="9">
        <f>IF(A604="","",IFERROR(IF(Spese!$K$29="Annullato","Annullata",IF(Spese!$K$29="Sospeso","Sospesa",IF(Spese!$K$29="Da valutare","Da valutare",IF(E604="","Da completare",IF(D604&lt;=Spese!$J$29,"Saldata",IF(E604&lt;Parametri!$B$3,"Scaduta",IF(E604&lt;=Parametri!$B$3+Parametri!$B$4,"In scadenza","Programmata"))))))),"Da completare"))</f>
        <v/>
      </c>
      <c r="H604" s="27">
        <f>IF(A604="","",Spese!$D$29)</f>
        <v/>
      </c>
    </row>
    <row r="605">
      <c r="A605" s="5">
        <f>IFERROR(IF(OR(Spese!$A$30="",1&gt;Spese!$G$30),"",Spese!$A$30),"")</f>
        <v/>
      </c>
      <c r="B605" s="23">
        <f>IF(A605="","",Spese!$B$30)</f>
        <v/>
      </c>
      <c r="C605" s="23">
        <f>IF(A605="","",Spese!$C$30)</f>
        <v/>
      </c>
      <c r="D605" s="6">
        <f>IF(A605="","",1)</f>
        <v/>
      </c>
      <c r="E605" s="21">
        <f>IF(A605="","",IFERROR(EDATE(Spese!$I$30,(D605-1)*Spese!$H$30),""))</f>
        <v/>
      </c>
      <c r="F605" s="38">
        <f>IF(A605="","",IFERROR(IF(D605=Spese!$G$30,Spese!$L$30-Spese!$M$30*(Spese!$G$30-1),Spese!$M$30),""))</f>
        <v/>
      </c>
      <c r="G605" s="5">
        <f>IF(A605="","",IFERROR(IF(Spese!$K$30="Annullato","Annullata",IF(Spese!$K$30="Sospeso","Sospesa",IF(Spese!$K$30="Da valutare","Da valutare",IF(E605="","Da completare",IF(D605&lt;=Spese!$J$30,"Saldata",IF(E605&lt;Parametri!$B$3,"Scaduta",IF(E605&lt;=Parametri!$B$3+Parametri!$B$4,"In scadenza","Programmata"))))))),"Da completare"))</f>
        <v/>
      </c>
      <c r="H605" s="23">
        <f>IF(A605="","",Spese!$D$30)</f>
        <v/>
      </c>
    </row>
    <row r="606">
      <c r="A606" s="9">
        <f>IFERROR(IF(OR(Spese!$A$30="",2&gt;Spese!$G$30),"",Spese!$A$30),"")</f>
        <v/>
      </c>
      <c r="B606" s="27">
        <f>IF(A606="","",Spese!$B$30)</f>
        <v/>
      </c>
      <c r="C606" s="27">
        <f>IF(A606="","",Spese!$C$30)</f>
        <v/>
      </c>
      <c r="D606" s="10">
        <f>IF(A606="","",2)</f>
        <v/>
      </c>
      <c r="E606" s="25">
        <f>IF(A606="","",IFERROR(EDATE(Spese!$I$30,(D606-1)*Spese!$H$30),""))</f>
        <v/>
      </c>
      <c r="F606" s="40">
        <f>IF(A606="","",IFERROR(IF(D606=Spese!$G$30,Spese!$L$30-Spese!$M$30*(Spese!$G$30-1),Spese!$M$30),""))</f>
        <v/>
      </c>
      <c r="G606" s="9">
        <f>IF(A606="","",IFERROR(IF(Spese!$K$30="Annullato","Annullata",IF(Spese!$K$30="Sospeso","Sospesa",IF(Spese!$K$30="Da valutare","Da valutare",IF(E606="","Da completare",IF(D606&lt;=Spese!$J$30,"Saldata",IF(E606&lt;Parametri!$B$3,"Scaduta",IF(E606&lt;=Parametri!$B$3+Parametri!$B$4,"In scadenza","Programmata"))))))),"Da completare"))</f>
        <v/>
      </c>
      <c r="H606" s="27">
        <f>IF(A606="","",Spese!$D$30)</f>
        <v/>
      </c>
    </row>
    <row r="607">
      <c r="A607" s="5">
        <f>IFERROR(IF(OR(Spese!$A$30="",3&gt;Spese!$G$30),"",Spese!$A$30),"")</f>
        <v/>
      </c>
      <c r="B607" s="23">
        <f>IF(A607="","",Spese!$B$30)</f>
        <v/>
      </c>
      <c r="C607" s="23">
        <f>IF(A607="","",Spese!$C$30)</f>
        <v/>
      </c>
      <c r="D607" s="6">
        <f>IF(A607="","",3)</f>
        <v/>
      </c>
      <c r="E607" s="21">
        <f>IF(A607="","",IFERROR(EDATE(Spese!$I$30,(D607-1)*Spese!$H$30),""))</f>
        <v/>
      </c>
      <c r="F607" s="38">
        <f>IF(A607="","",IFERROR(IF(D607=Spese!$G$30,Spese!$L$30-Spese!$M$30*(Spese!$G$30-1),Spese!$M$30),""))</f>
        <v/>
      </c>
      <c r="G607" s="5">
        <f>IF(A607="","",IFERROR(IF(Spese!$K$30="Annullato","Annullata",IF(Spese!$K$30="Sospeso","Sospesa",IF(Spese!$K$30="Da valutare","Da valutare",IF(E607="","Da completare",IF(D607&lt;=Spese!$J$30,"Saldata",IF(E607&lt;Parametri!$B$3,"Scaduta",IF(E607&lt;=Parametri!$B$3+Parametri!$B$4,"In scadenza","Programmata"))))))),"Da completare"))</f>
        <v/>
      </c>
      <c r="H607" s="23">
        <f>IF(A607="","",Spese!$D$30)</f>
        <v/>
      </c>
    </row>
    <row r="608">
      <c r="A608" s="9">
        <f>IFERROR(IF(OR(Spese!$A$30="",4&gt;Spese!$G$30),"",Spese!$A$30),"")</f>
        <v/>
      </c>
      <c r="B608" s="27">
        <f>IF(A608="","",Spese!$B$30)</f>
        <v/>
      </c>
      <c r="C608" s="27">
        <f>IF(A608="","",Spese!$C$30)</f>
        <v/>
      </c>
      <c r="D608" s="10">
        <f>IF(A608="","",4)</f>
        <v/>
      </c>
      <c r="E608" s="25">
        <f>IF(A608="","",IFERROR(EDATE(Spese!$I$30,(D608-1)*Spese!$H$30),""))</f>
        <v/>
      </c>
      <c r="F608" s="40">
        <f>IF(A608="","",IFERROR(IF(D608=Spese!$G$30,Spese!$L$30-Spese!$M$30*(Spese!$G$30-1),Spese!$M$30),""))</f>
        <v/>
      </c>
      <c r="G608" s="9">
        <f>IF(A608="","",IFERROR(IF(Spese!$K$30="Annullato","Annullata",IF(Spese!$K$30="Sospeso","Sospesa",IF(Spese!$K$30="Da valutare","Da valutare",IF(E608="","Da completare",IF(D608&lt;=Spese!$J$30,"Saldata",IF(E608&lt;Parametri!$B$3,"Scaduta",IF(E608&lt;=Parametri!$B$3+Parametri!$B$4,"In scadenza","Programmata"))))))),"Da completare"))</f>
        <v/>
      </c>
      <c r="H608" s="27">
        <f>IF(A608="","",Spese!$D$30)</f>
        <v/>
      </c>
    </row>
    <row r="609">
      <c r="A609" s="5">
        <f>IFERROR(IF(OR(Spese!$A$30="",5&gt;Spese!$G$30),"",Spese!$A$30),"")</f>
        <v/>
      </c>
      <c r="B609" s="23">
        <f>IF(A609="","",Spese!$B$30)</f>
        <v/>
      </c>
      <c r="C609" s="23">
        <f>IF(A609="","",Spese!$C$30)</f>
        <v/>
      </c>
      <c r="D609" s="6">
        <f>IF(A609="","",5)</f>
        <v/>
      </c>
      <c r="E609" s="21">
        <f>IF(A609="","",IFERROR(EDATE(Spese!$I$30,(D609-1)*Spese!$H$30),""))</f>
        <v/>
      </c>
      <c r="F609" s="38">
        <f>IF(A609="","",IFERROR(IF(D609=Spese!$G$30,Spese!$L$30-Spese!$M$30*(Spese!$G$30-1),Spese!$M$30),""))</f>
        <v/>
      </c>
      <c r="G609" s="5">
        <f>IF(A609="","",IFERROR(IF(Spese!$K$30="Annullato","Annullata",IF(Spese!$K$30="Sospeso","Sospesa",IF(Spese!$K$30="Da valutare","Da valutare",IF(E609="","Da completare",IF(D609&lt;=Spese!$J$30,"Saldata",IF(E609&lt;Parametri!$B$3,"Scaduta",IF(E609&lt;=Parametri!$B$3+Parametri!$B$4,"In scadenza","Programmata"))))))),"Da completare"))</f>
        <v/>
      </c>
      <c r="H609" s="23">
        <f>IF(A609="","",Spese!$D$30)</f>
        <v/>
      </c>
    </row>
    <row r="610">
      <c r="A610" s="9">
        <f>IFERROR(IF(OR(Spese!$A$30="",6&gt;Spese!$G$30),"",Spese!$A$30),"")</f>
        <v/>
      </c>
      <c r="B610" s="27">
        <f>IF(A610="","",Spese!$B$30)</f>
        <v/>
      </c>
      <c r="C610" s="27">
        <f>IF(A610="","",Spese!$C$30)</f>
        <v/>
      </c>
      <c r="D610" s="10">
        <f>IF(A610="","",6)</f>
        <v/>
      </c>
      <c r="E610" s="25">
        <f>IF(A610="","",IFERROR(EDATE(Spese!$I$30,(D610-1)*Spese!$H$30),""))</f>
        <v/>
      </c>
      <c r="F610" s="40">
        <f>IF(A610="","",IFERROR(IF(D610=Spese!$G$30,Spese!$L$30-Spese!$M$30*(Spese!$G$30-1),Spese!$M$30),""))</f>
        <v/>
      </c>
      <c r="G610" s="9">
        <f>IF(A610="","",IFERROR(IF(Spese!$K$30="Annullato","Annullata",IF(Spese!$K$30="Sospeso","Sospesa",IF(Spese!$K$30="Da valutare","Da valutare",IF(E610="","Da completare",IF(D610&lt;=Spese!$J$30,"Saldata",IF(E610&lt;Parametri!$B$3,"Scaduta",IF(E610&lt;=Parametri!$B$3+Parametri!$B$4,"In scadenza","Programmata"))))))),"Da completare"))</f>
        <v/>
      </c>
      <c r="H610" s="27">
        <f>IF(A610="","",Spese!$D$30)</f>
        <v/>
      </c>
    </row>
    <row r="611">
      <c r="A611" s="5">
        <f>IFERROR(IF(OR(Spese!$A$30="",7&gt;Spese!$G$30),"",Spese!$A$30),"")</f>
        <v/>
      </c>
      <c r="B611" s="23">
        <f>IF(A611="","",Spese!$B$30)</f>
        <v/>
      </c>
      <c r="C611" s="23">
        <f>IF(A611="","",Spese!$C$30)</f>
        <v/>
      </c>
      <c r="D611" s="6">
        <f>IF(A611="","",7)</f>
        <v/>
      </c>
      <c r="E611" s="21">
        <f>IF(A611="","",IFERROR(EDATE(Spese!$I$30,(D611-1)*Spese!$H$30),""))</f>
        <v/>
      </c>
      <c r="F611" s="38">
        <f>IF(A611="","",IFERROR(IF(D611=Spese!$G$30,Spese!$L$30-Spese!$M$30*(Spese!$G$30-1),Spese!$M$30),""))</f>
        <v/>
      </c>
      <c r="G611" s="5">
        <f>IF(A611="","",IFERROR(IF(Spese!$K$30="Annullato","Annullata",IF(Spese!$K$30="Sospeso","Sospesa",IF(Spese!$K$30="Da valutare","Da valutare",IF(E611="","Da completare",IF(D611&lt;=Spese!$J$30,"Saldata",IF(E611&lt;Parametri!$B$3,"Scaduta",IF(E611&lt;=Parametri!$B$3+Parametri!$B$4,"In scadenza","Programmata"))))))),"Da completare"))</f>
        <v/>
      </c>
      <c r="H611" s="23">
        <f>IF(A611="","",Spese!$D$30)</f>
        <v/>
      </c>
    </row>
    <row r="612">
      <c r="A612" s="9">
        <f>IFERROR(IF(OR(Spese!$A$30="",8&gt;Spese!$G$30),"",Spese!$A$30),"")</f>
        <v/>
      </c>
      <c r="B612" s="27">
        <f>IF(A612="","",Spese!$B$30)</f>
        <v/>
      </c>
      <c r="C612" s="27">
        <f>IF(A612="","",Spese!$C$30)</f>
        <v/>
      </c>
      <c r="D612" s="10">
        <f>IF(A612="","",8)</f>
        <v/>
      </c>
      <c r="E612" s="25">
        <f>IF(A612="","",IFERROR(EDATE(Spese!$I$30,(D612-1)*Spese!$H$30),""))</f>
        <v/>
      </c>
      <c r="F612" s="40">
        <f>IF(A612="","",IFERROR(IF(D612=Spese!$G$30,Spese!$L$30-Spese!$M$30*(Spese!$G$30-1),Spese!$M$30),""))</f>
        <v/>
      </c>
      <c r="G612" s="9">
        <f>IF(A612="","",IFERROR(IF(Spese!$K$30="Annullato","Annullata",IF(Spese!$K$30="Sospeso","Sospesa",IF(Spese!$K$30="Da valutare","Da valutare",IF(E612="","Da completare",IF(D612&lt;=Spese!$J$30,"Saldata",IF(E612&lt;Parametri!$B$3,"Scaduta",IF(E612&lt;=Parametri!$B$3+Parametri!$B$4,"In scadenza","Programmata"))))))),"Da completare"))</f>
        <v/>
      </c>
      <c r="H612" s="27">
        <f>IF(A612="","",Spese!$D$30)</f>
        <v/>
      </c>
    </row>
    <row r="613">
      <c r="A613" s="5">
        <f>IFERROR(IF(OR(Spese!$A$30="",9&gt;Spese!$G$30),"",Spese!$A$30),"")</f>
        <v/>
      </c>
      <c r="B613" s="23">
        <f>IF(A613="","",Spese!$B$30)</f>
        <v/>
      </c>
      <c r="C613" s="23">
        <f>IF(A613="","",Spese!$C$30)</f>
        <v/>
      </c>
      <c r="D613" s="6">
        <f>IF(A613="","",9)</f>
        <v/>
      </c>
      <c r="E613" s="21">
        <f>IF(A613="","",IFERROR(EDATE(Spese!$I$30,(D613-1)*Spese!$H$30),""))</f>
        <v/>
      </c>
      <c r="F613" s="38">
        <f>IF(A613="","",IFERROR(IF(D613=Spese!$G$30,Spese!$L$30-Spese!$M$30*(Spese!$G$30-1),Spese!$M$30),""))</f>
        <v/>
      </c>
      <c r="G613" s="5">
        <f>IF(A613="","",IFERROR(IF(Spese!$K$30="Annullato","Annullata",IF(Spese!$K$30="Sospeso","Sospesa",IF(Spese!$K$30="Da valutare","Da valutare",IF(E613="","Da completare",IF(D613&lt;=Spese!$J$30,"Saldata",IF(E613&lt;Parametri!$B$3,"Scaduta",IF(E613&lt;=Parametri!$B$3+Parametri!$B$4,"In scadenza","Programmata"))))))),"Da completare"))</f>
        <v/>
      </c>
      <c r="H613" s="23">
        <f>IF(A613="","",Spese!$D$30)</f>
        <v/>
      </c>
    </row>
    <row r="614">
      <c r="A614" s="9">
        <f>IFERROR(IF(OR(Spese!$A$30="",10&gt;Spese!$G$30),"",Spese!$A$30),"")</f>
        <v/>
      </c>
      <c r="B614" s="27">
        <f>IF(A614="","",Spese!$B$30)</f>
        <v/>
      </c>
      <c r="C614" s="27">
        <f>IF(A614="","",Spese!$C$30)</f>
        <v/>
      </c>
      <c r="D614" s="10">
        <f>IF(A614="","",10)</f>
        <v/>
      </c>
      <c r="E614" s="25">
        <f>IF(A614="","",IFERROR(EDATE(Spese!$I$30,(D614-1)*Spese!$H$30),""))</f>
        <v/>
      </c>
      <c r="F614" s="40">
        <f>IF(A614="","",IFERROR(IF(D614=Spese!$G$30,Spese!$L$30-Spese!$M$30*(Spese!$G$30-1),Spese!$M$30),""))</f>
        <v/>
      </c>
      <c r="G614" s="9">
        <f>IF(A614="","",IFERROR(IF(Spese!$K$30="Annullato","Annullata",IF(Spese!$K$30="Sospeso","Sospesa",IF(Spese!$K$30="Da valutare","Da valutare",IF(E614="","Da completare",IF(D614&lt;=Spese!$J$30,"Saldata",IF(E614&lt;Parametri!$B$3,"Scaduta",IF(E614&lt;=Parametri!$B$3+Parametri!$B$4,"In scadenza","Programmata"))))))),"Da completare"))</f>
        <v/>
      </c>
      <c r="H614" s="27">
        <f>IF(A614="","",Spese!$D$30)</f>
        <v/>
      </c>
    </row>
    <row r="615">
      <c r="A615" s="5">
        <f>IFERROR(IF(OR(Spese!$A$30="",11&gt;Spese!$G$30),"",Spese!$A$30),"")</f>
        <v/>
      </c>
      <c r="B615" s="23">
        <f>IF(A615="","",Spese!$B$30)</f>
        <v/>
      </c>
      <c r="C615" s="23">
        <f>IF(A615="","",Spese!$C$30)</f>
        <v/>
      </c>
      <c r="D615" s="6">
        <f>IF(A615="","",11)</f>
        <v/>
      </c>
      <c r="E615" s="21">
        <f>IF(A615="","",IFERROR(EDATE(Spese!$I$30,(D615-1)*Spese!$H$30),""))</f>
        <v/>
      </c>
      <c r="F615" s="38">
        <f>IF(A615="","",IFERROR(IF(D615=Spese!$G$30,Spese!$L$30-Spese!$M$30*(Spese!$G$30-1),Spese!$M$30),""))</f>
        <v/>
      </c>
      <c r="G615" s="5">
        <f>IF(A615="","",IFERROR(IF(Spese!$K$30="Annullato","Annullata",IF(Spese!$K$30="Sospeso","Sospesa",IF(Spese!$K$30="Da valutare","Da valutare",IF(E615="","Da completare",IF(D615&lt;=Spese!$J$30,"Saldata",IF(E615&lt;Parametri!$B$3,"Scaduta",IF(E615&lt;=Parametri!$B$3+Parametri!$B$4,"In scadenza","Programmata"))))))),"Da completare"))</f>
        <v/>
      </c>
      <c r="H615" s="23">
        <f>IF(A615="","",Spese!$D$30)</f>
        <v/>
      </c>
    </row>
    <row r="616">
      <c r="A616" s="9">
        <f>IFERROR(IF(OR(Spese!$A$30="",12&gt;Spese!$G$30),"",Spese!$A$30),"")</f>
        <v/>
      </c>
      <c r="B616" s="27">
        <f>IF(A616="","",Spese!$B$30)</f>
        <v/>
      </c>
      <c r="C616" s="27">
        <f>IF(A616="","",Spese!$C$30)</f>
        <v/>
      </c>
      <c r="D616" s="10">
        <f>IF(A616="","",12)</f>
        <v/>
      </c>
      <c r="E616" s="25">
        <f>IF(A616="","",IFERROR(EDATE(Spese!$I$30,(D616-1)*Spese!$H$30),""))</f>
        <v/>
      </c>
      <c r="F616" s="40">
        <f>IF(A616="","",IFERROR(IF(D616=Spese!$G$30,Spese!$L$30-Spese!$M$30*(Spese!$G$30-1),Spese!$M$30),""))</f>
        <v/>
      </c>
      <c r="G616" s="9">
        <f>IF(A616="","",IFERROR(IF(Spese!$K$30="Annullato","Annullata",IF(Spese!$K$30="Sospeso","Sospesa",IF(Spese!$K$30="Da valutare","Da valutare",IF(E616="","Da completare",IF(D616&lt;=Spese!$J$30,"Saldata",IF(E616&lt;Parametri!$B$3,"Scaduta",IF(E616&lt;=Parametri!$B$3+Parametri!$B$4,"In scadenza","Programmata"))))))),"Da completare"))</f>
        <v/>
      </c>
      <c r="H616" s="27">
        <f>IF(A616="","",Spese!$D$30)</f>
        <v/>
      </c>
    </row>
    <row r="617">
      <c r="A617" s="5">
        <f>IFERROR(IF(OR(Spese!$A$30="",13&gt;Spese!$G$30),"",Spese!$A$30),"")</f>
        <v/>
      </c>
      <c r="B617" s="23">
        <f>IF(A617="","",Spese!$B$30)</f>
        <v/>
      </c>
      <c r="C617" s="23">
        <f>IF(A617="","",Spese!$C$30)</f>
        <v/>
      </c>
      <c r="D617" s="6">
        <f>IF(A617="","",13)</f>
        <v/>
      </c>
      <c r="E617" s="21">
        <f>IF(A617="","",IFERROR(EDATE(Spese!$I$30,(D617-1)*Spese!$H$30),""))</f>
        <v/>
      </c>
      <c r="F617" s="38">
        <f>IF(A617="","",IFERROR(IF(D617=Spese!$G$30,Spese!$L$30-Spese!$M$30*(Spese!$G$30-1),Spese!$M$30),""))</f>
        <v/>
      </c>
      <c r="G617" s="5">
        <f>IF(A617="","",IFERROR(IF(Spese!$K$30="Annullato","Annullata",IF(Spese!$K$30="Sospeso","Sospesa",IF(Spese!$K$30="Da valutare","Da valutare",IF(E617="","Da completare",IF(D617&lt;=Spese!$J$30,"Saldata",IF(E617&lt;Parametri!$B$3,"Scaduta",IF(E617&lt;=Parametri!$B$3+Parametri!$B$4,"In scadenza","Programmata"))))))),"Da completare"))</f>
        <v/>
      </c>
      <c r="H617" s="23">
        <f>IF(A617="","",Spese!$D$30)</f>
        <v/>
      </c>
    </row>
    <row r="618">
      <c r="A618" s="9">
        <f>IFERROR(IF(OR(Spese!$A$30="",14&gt;Spese!$G$30),"",Spese!$A$30),"")</f>
        <v/>
      </c>
      <c r="B618" s="27">
        <f>IF(A618="","",Spese!$B$30)</f>
        <v/>
      </c>
      <c r="C618" s="27">
        <f>IF(A618="","",Spese!$C$30)</f>
        <v/>
      </c>
      <c r="D618" s="10">
        <f>IF(A618="","",14)</f>
        <v/>
      </c>
      <c r="E618" s="25">
        <f>IF(A618="","",IFERROR(EDATE(Spese!$I$30,(D618-1)*Spese!$H$30),""))</f>
        <v/>
      </c>
      <c r="F618" s="40">
        <f>IF(A618="","",IFERROR(IF(D618=Spese!$G$30,Spese!$L$30-Spese!$M$30*(Spese!$G$30-1),Spese!$M$30),""))</f>
        <v/>
      </c>
      <c r="G618" s="9">
        <f>IF(A618="","",IFERROR(IF(Spese!$K$30="Annullato","Annullata",IF(Spese!$K$30="Sospeso","Sospesa",IF(Spese!$K$30="Da valutare","Da valutare",IF(E618="","Da completare",IF(D618&lt;=Spese!$J$30,"Saldata",IF(E618&lt;Parametri!$B$3,"Scaduta",IF(E618&lt;=Parametri!$B$3+Parametri!$B$4,"In scadenza","Programmata"))))))),"Da completare"))</f>
        <v/>
      </c>
      <c r="H618" s="27">
        <f>IF(A618="","",Spese!$D$30)</f>
        <v/>
      </c>
    </row>
    <row r="619">
      <c r="A619" s="5">
        <f>IFERROR(IF(OR(Spese!$A$30="",15&gt;Spese!$G$30),"",Spese!$A$30),"")</f>
        <v/>
      </c>
      <c r="B619" s="23">
        <f>IF(A619="","",Spese!$B$30)</f>
        <v/>
      </c>
      <c r="C619" s="23">
        <f>IF(A619="","",Spese!$C$30)</f>
        <v/>
      </c>
      <c r="D619" s="6">
        <f>IF(A619="","",15)</f>
        <v/>
      </c>
      <c r="E619" s="21">
        <f>IF(A619="","",IFERROR(EDATE(Spese!$I$30,(D619-1)*Spese!$H$30),""))</f>
        <v/>
      </c>
      <c r="F619" s="38">
        <f>IF(A619="","",IFERROR(IF(D619=Spese!$G$30,Spese!$L$30-Spese!$M$30*(Spese!$G$30-1),Spese!$M$30),""))</f>
        <v/>
      </c>
      <c r="G619" s="5">
        <f>IF(A619="","",IFERROR(IF(Spese!$K$30="Annullato","Annullata",IF(Spese!$K$30="Sospeso","Sospesa",IF(Spese!$K$30="Da valutare","Da valutare",IF(E619="","Da completare",IF(D619&lt;=Spese!$J$30,"Saldata",IF(E619&lt;Parametri!$B$3,"Scaduta",IF(E619&lt;=Parametri!$B$3+Parametri!$B$4,"In scadenza","Programmata"))))))),"Da completare"))</f>
        <v/>
      </c>
      <c r="H619" s="23">
        <f>IF(A619="","",Spese!$D$30)</f>
        <v/>
      </c>
    </row>
    <row r="620">
      <c r="A620" s="9">
        <f>IFERROR(IF(OR(Spese!$A$30="",16&gt;Spese!$G$30),"",Spese!$A$30),"")</f>
        <v/>
      </c>
      <c r="B620" s="27">
        <f>IF(A620="","",Spese!$B$30)</f>
        <v/>
      </c>
      <c r="C620" s="27">
        <f>IF(A620="","",Spese!$C$30)</f>
        <v/>
      </c>
      <c r="D620" s="10">
        <f>IF(A620="","",16)</f>
        <v/>
      </c>
      <c r="E620" s="25">
        <f>IF(A620="","",IFERROR(EDATE(Spese!$I$30,(D620-1)*Spese!$H$30),""))</f>
        <v/>
      </c>
      <c r="F620" s="40">
        <f>IF(A620="","",IFERROR(IF(D620=Spese!$G$30,Spese!$L$30-Spese!$M$30*(Spese!$G$30-1),Spese!$M$30),""))</f>
        <v/>
      </c>
      <c r="G620" s="9">
        <f>IF(A620="","",IFERROR(IF(Spese!$K$30="Annullato","Annullata",IF(Spese!$K$30="Sospeso","Sospesa",IF(Spese!$K$30="Da valutare","Da valutare",IF(E620="","Da completare",IF(D620&lt;=Spese!$J$30,"Saldata",IF(E620&lt;Parametri!$B$3,"Scaduta",IF(E620&lt;=Parametri!$B$3+Parametri!$B$4,"In scadenza","Programmata"))))))),"Da completare"))</f>
        <v/>
      </c>
      <c r="H620" s="27">
        <f>IF(A620="","",Spese!$D$30)</f>
        <v/>
      </c>
    </row>
    <row r="621">
      <c r="A621" s="5">
        <f>IFERROR(IF(OR(Spese!$A$30="",17&gt;Spese!$G$30),"",Spese!$A$30),"")</f>
        <v/>
      </c>
      <c r="B621" s="23">
        <f>IF(A621="","",Spese!$B$30)</f>
        <v/>
      </c>
      <c r="C621" s="23">
        <f>IF(A621="","",Spese!$C$30)</f>
        <v/>
      </c>
      <c r="D621" s="6">
        <f>IF(A621="","",17)</f>
        <v/>
      </c>
      <c r="E621" s="21">
        <f>IF(A621="","",IFERROR(EDATE(Spese!$I$30,(D621-1)*Spese!$H$30),""))</f>
        <v/>
      </c>
      <c r="F621" s="38">
        <f>IF(A621="","",IFERROR(IF(D621=Spese!$G$30,Spese!$L$30-Spese!$M$30*(Spese!$G$30-1),Spese!$M$30),""))</f>
        <v/>
      </c>
      <c r="G621" s="5">
        <f>IF(A621="","",IFERROR(IF(Spese!$K$30="Annullato","Annullata",IF(Spese!$K$30="Sospeso","Sospesa",IF(Spese!$K$30="Da valutare","Da valutare",IF(E621="","Da completare",IF(D621&lt;=Spese!$J$30,"Saldata",IF(E621&lt;Parametri!$B$3,"Scaduta",IF(E621&lt;=Parametri!$B$3+Parametri!$B$4,"In scadenza","Programmata"))))))),"Da completare"))</f>
        <v/>
      </c>
      <c r="H621" s="23">
        <f>IF(A621="","",Spese!$D$30)</f>
        <v/>
      </c>
    </row>
    <row r="622">
      <c r="A622" s="9">
        <f>IFERROR(IF(OR(Spese!$A$30="",18&gt;Spese!$G$30),"",Spese!$A$30),"")</f>
        <v/>
      </c>
      <c r="B622" s="27">
        <f>IF(A622="","",Spese!$B$30)</f>
        <v/>
      </c>
      <c r="C622" s="27">
        <f>IF(A622="","",Spese!$C$30)</f>
        <v/>
      </c>
      <c r="D622" s="10">
        <f>IF(A622="","",18)</f>
        <v/>
      </c>
      <c r="E622" s="25">
        <f>IF(A622="","",IFERROR(EDATE(Spese!$I$30,(D622-1)*Spese!$H$30),""))</f>
        <v/>
      </c>
      <c r="F622" s="40">
        <f>IF(A622="","",IFERROR(IF(D622=Spese!$G$30,Spese!$L$30-Spese!$M$30*(Spese!$G$30-1),Spese!$M$30),""))</f>
        <v/>
      </c>
      <c r="G622" s="9">
        <f>IF(A622="","",IFERROR(IF(Spese!$K$30="Annullato","Annullata",IF(Spese!$K$30="Sospeso","Sospesa",IF(Spese!$K$30="Da valutare","Da valutare",IF(E622="","Da completare",IF(D622&lt;=Spese!$J$30,"Saldata",IF(E622&lt;Parametri!$B$3,"Scaduta",IF(E622&lt;=Parametri!$B$3+Parametri!$B$4,"In scadenza","Programmata"))))))),"Da completare"))</f>
        <v/>
      </c>
      <c r="H622" s="27">
        <f>IF(A622="","",Spese!$D$30)</f>
        <v/>
      </c>
    </row>
    <row r="623">
      <c r="A623" s="5">
        <f>IFERROR(IF(OR(Spese!$A$30="",19&gt;Spese!$G$30),"",Spese!$A$30),"")</f>
        <v/>
      </c>
      <c r="B623" s="23">
        <f>IF(A623="","",Spese!$B$30)</f>
        <v/>
      </c>
      <c r="C623" s="23">
        <f>IF(A623="","",Spese!$C$30)</f>
        <v/>
      </c>
      <c r="D623" s="6">
        <f>IF(A623="","",19)</f>
        <v/>
      </c>
      <c r="E623" s="21">
        <f>IF(A623="","",IFERROR(EDATE(Spese!$I$30,(D623-1)*Spese!$H$30),""))</f>
        <v/>
      </c>
      <c r="F623" s="38">
        <f>IF(A623="","",IFERROR(IF(D623=Spese!$G$30,Spese!$L$30-Spese!$M$30*(Spese!$G$30-1),Spese!$M$30),""))</f>
        <v/>
      </c>
      <c r="G623" s="5">
        <f>IF(A623="","",IFERROR(IF(Spese!$K$30="Annullato","Annullata",IF(Spese!$K$30="Sospeso","Sospesa",IF(Spese!$K$30="Da valutare","Da valutare",IF(E623="","Da completare",IF(D623&lt;=Spese!$J$30,"Saldata",IF(E623&lt;Parametri!$B$3,"Scaduta",IF(E623&lt;=Parametri!$B$3+Parametri!$B$4,"In scadenza","Programmata"))))))),"Da completare"))</f>
        <v/>
      </c>
      <c r="H623" s="23">
        <f>IF(A623="","",Spese!$D$30)</f>
        <v/>
      </c>
    </row>
    <row r="624">
      <c r="A624" s="9">
        <f>IFERROR(IF(OR(Spese!$A$30="",20&gt;Spese!$G$30),"",Spese!$A$30),"")</f>
        <v/>
      </c>
      <c r="B624" s="27">
        <f>IF(A624="","",Spese!$B$30)</f>
        <v/>
      </c>
      <c r="C624" s="27">
        <f>IF(A624="","",Spese!$C$30)</f>
        <v/>
      </c>
      <c r="D624" s="10">
        <f>IF(A624="","",20)</f>
        <v/>
      </c>
      <c r="E624" s="25">
        <f>IF(A624="","",IFERROR(EDATE(Spese!$I$30,(D624-1)*Spese!$H$30),""))</f>
        <v/>
      </c>
      <c r="F624" s="40">
        <f>IF(A624="","",IFERROR(IF(D624=Spese!$G$30,Spese!$L$30-Spese!$M$30*(Spese!$G$30-1),Spese!$M$30),""))</f>
        <v/>
      </c>
      <c r="G624" s="9">
        <f>IF(A624="","",IFERROR(IF(Spese!$K$30="Annullato","Annullata",IF(Spese!$K$30="Sospeso","Sospesa",IF(Spese!$K$30="Da valutare","Da valutare",IF(E624="","Da completare",IF(D624&lt;=Spese!$J$30,"Saldata",IF(E624&lt;Parametri!$B$3,"Scaduta",IF(E624&lt;=Parametri!$B$3+Parametri!$B$4,"In scadenza","Programmata"))))))),"Da completare"))</f>
        <v/>
      </c>
      <c r="H624" s="27">
        <f>IF(A624="","",Spese!$D$30)</f>
        <v/>
      </c>
    </row>
    <row r="625">
      <c r="A625" s="5">
        <f>IFERROR(IF(OR(Spese!$A$30="",21&gt;Spese!$G$30),"",Spese!$A$30),"")</f>
        <v/>
      </c>
      <c r="B625" s="23">
        <f>IF(A625="","",Spese!$B$30)</f>
        <v/>
      </c>
      <c r="C625" s="23">
        <f>IF(A625="","",Spese!$C$30)</f>
        <v/>
      </c>
      <c r="D625" s="6">
        <f>IF(A625="","",21)</f>
        <v/>
      </c>
      <c r="E625" s="21">
        <f>IF(A625="","",IFERROR(EDATE(Spese!$I$30,(D625-1)*Spese!$H$30),""))</f>
        <v/>
      </c>
      <c r="F625" s="38">
        <f>IF(A625="","",IFERROR(IF(D625=Spese!$G$30,Spese!$L$30-Spese!$M$30*(Spese!$G$30-1),Spese!$M$30),""))</f>
        <v/>
      </c>
      <c r="G625" s="5">
        <f>IF(A625="","",IFERROR(IF(Spese!$K$30="Annullato","Annullata",IF(Spese!$K$30="Sospeso","Sospesa",IF(Spese!$K$30="Da valutare","Da valutare",IF(E625="","Da completare",IF(D625&lt;=Spese!$J$30,"Saldata",IF(E625&lt;Parametri!$B$3,"Scaduta",IF(E625&lt;=Parametri!$B$3+Parametri!$B$4,"In scadenza","Programmata"))))))),"Da completare"))</f>
        <v/>
      </c>
      <c r="H625" s="23">
        <f>IF(A625="","",Spese!$D$30)</f>
        <v/>
      </c>
    </row>
    <row r="626">
      <c r="A626" s="9">
        <f>IFERROR(IF(OR(Spese!$A$30="",22&gt;Spese!$G$30),"",Spese!$A$30),"")</f>
        <v/>
      </c>
      <c r="B626" s="27">
        <f>IF(A626="","",Spese!$B$30)</f>
        <v/>
      </c>
      <c r="C626" s="27">
        <f>IF(A626="","",Spese!$C$30)</f>
        <v/>
      </c>
      <c r="D626" s="10">
        <f>IF(A626="","",22)</f>
        <v/>
      </c>
      <c r="E626" s="25">
        <f>IF(A626="","",IFERROR(EDATE(Spese!$I$30,(D626-1)*Spese!$H$30),""))</f>
        <v/>
      </c>
      <c r="F626" s="40">
        <f>IF(A626="","",IFERROR(IF(D626=Spese!$G$30,Spese!$L$30-Spese!$M$30*(Spese!$G$30-1),Spese!$M$30),""))</f>
        <v/>
      </c>
      <c r="G626" s="9">
        <f>IF(A626="","",IFERROR(IF(Spese!$K$30="Annullato","Annullata",IF(Spese!$K$30="Sospeso","Sospesa",IF(Spese!$K$30="Da valutare","Da valutare",IF(E626="","Da completare",IF(D626&lt;=Spese!$J$30,"Saldata",IF(E626&lt;Parametri!$B$3,"Scaduta",IF(E626&lt;=Parametri!$B$3+Parametri!$B$4,"In scadenza","Programmata"))))))),"Da completare"))</f>
        <v/>
      </c>
      <c r="H626" s="27">
        <f>IF(A626="","",Spese!$D$30)</f>
        <v/>
      </c>
    </row>
    <row r="627">
      <c r="A627" s="5">
        <f>IFERROR(IF(OR(Spese!$A$30="",23&gt;Spese!$G$30),"",Spese!$A$30),"")</f>
        <v/>
      </c>
      <c r="B627" s="23">
        <f>IF(A627="","",Spese!$B$30)</f>
        <v/>
      </c>
      <c r="C627" s="23">
        <f>IF(A627="","",Spese!$C$30)</f>
        <v/>
      </c>
      <c r="D627" s="6">
        <f>IF(A627="","",23)</f>
        <v/>
      </c>
      <c r="E627" s="21">
        <f>IF(A627="","",IFERROR(EDATE(Spese!$I$30,(D627-1)*Spese!$H$30),""))</f>
        <v/>
      </c>
      <c r="F627" s="38">
        <f>IF(A627="","",IFERROR(IF(D627=Spese!$G$30,Spese!$L$30-Spese!$M$30*(Spese!$G$30-1),Spese!$M$30),""))</f>
        <v/>
      </c>
      <c r="G627" s="5">
        <f>IF(A627="","",IFERROR(IF(Spese!$K$30="Annullato","Annullata",IF(Spese!$K$30="Sospeso","Sospesa",IF(Spese!$K$30="Da valutare","Da valutare",IF(E627="","Da completare",IF(D627&lt;=Spese!$J$30,"Saldata",IF(E627&lt;Parametri!$B$3,"Scaduta",IF(E627&lt;=Parametri!$B$3+Parametri!$B$4,"In scadenza","Programmata"))))))),"Da completare"))</f>
        <v/>
      </c>
      <c r="H627" s="23">
        <f>IF(A627="","",Spese!$D$30)</f>
        <v/>
      </c>
    </row>
    <row r="628">
      <c r="A628" s="9">
        <f>IFERROR(IF(OR(Spese!$A$30="",24&gt;Spese!$G$30),"",Spese!$A$30),"")</f>
        <v/>
      </c>
      <c r="B628" s="27">
        <f>IF(A628="","",Spese!$B$30)</f>
        <v/>
      </c>
      <c r="C628" s="27">
        <f>IF(A628="","",Spese!$C$30)</f>
        <v/>
      </c>
      <c r="D628" s="10">
        <f>IF(A628="","",24)</f>
        <v/>
      </c>
      <c r="E628" s="25">
        <f>IF(A628="","",IFERROR(EDATE(Spese!$I$30,(D628-1)*Spese!$H$30),""))</f>
        <v/>
      </c>
      <c r="F628" s="40">
        <f>IF(A628="","",IFERROR(IF(D628=Spese!$G$30,Spese!$L$30-Spese!$M$30*(Spese!$G$30-1),Spese!$M$30),""))</f>
        <v/>
      </c>
      <c r="G628" s="9">
        <f>IF(A628="","",IFERROR(IF(Spese!$K$30="Annullato","Annullata",IF(Spese!$K$30="Sospeso","Sospesa",IF(Spese!$K$30="Da valutare","Da valutare",IF(E628="","Da completare",IF(D628&lt;=Spese!$J$30,"Saldata",IF(E628&lt;Parametri!$B$3,"Scaduta",IF(E628&lt;=Parametri!$B$3+Parametri!$B$4,"In scadenza","Programmata"))))))),"Da completare"))</f>
        <v/>
      </c>
      <c r="H628" s="27">
        <f>IF(A628="","",Spese!$D$30)</f>
        <v/>
      </c>
    </row>
    <row r="629">
      <c r="A629" s="5">
        <f>IFERROR(IF(OR(Spese!$A$31="",1&gt;Spese!$G$31),"",Spese!$A$31),"")</f>
        <v/>
      </c>
      <c r="B629" s="23">
        <f>IF(A629="","",Spese!$B$31)</f>
        <v/>
      </c>
      <c r="C629" s="23">
        <f>IF(A629="","",Spese!$C$31)</f>
        <v/>
      </c>
      <c r="D629" s="6">
        <f>IF(A629="","",1)</f>
        <v/>
      </c>
      <c r="E629" s="21">
        <f>IF(A629="","",IFERROR(EDATE(Spese!$I$31,(D629-1)*Spese!$H$31),""))</f>
        <v/>
      </c>
      <c r="F629" s="38">
        <f>IF(A629="","",IFERROR(IF(D629=Spese!$G$31,Spese!$L$31-Spese!$M$31*(Spese!$G$31-1),Spese!$M$31),""))</f>
        <v/>
      </c>
      <c r="G629" s="5">
        <f>IF(A629="","",IFERROR(IF(Spese!$K$31="Annullato","Annullata",IF(Spese!$K$31="Sospeso","Sospesa",IF(Spese!$K$31="Da valutare","Da valutare",IF(E629="","Da completare",IF(D629&lt;=Spese!$J$31,"Saldata",IF(E629&lt;Parametri!$B$3,"Scaduta",IF(E629&lt;=Parametri!$B$3+Parametri!$B$4,"In scadenza","Programmata"))))))),"Da completare"))</f>
        <v/>
      </c>
      <c r="H629" s="23">
        <f>IF(A629="","",Spese!$D$31)</f>
        <v/>
      </c>
    </row>
    <row r="630">
      <c r="A630" s="9">
        <f>IFERROR(IF(OR(Spese!$A$31="",2&gt;Spese!$G$31),"",Spese!$A$31),"")</f>
        <v/>
      </c>
      <c r="B630" s="27">
        <f>IF(A630="","",Spese!$B$31)</f>
        <v/>
      </c>
      <c r="C630" s="27">
        <f>IF(A630="","",Spese!$C$31)</f>
        <v/>
      </c>
      <c r="D630" s="10">
        <f>IF(A630="","",2)</f>
        <v/>
      </c>
      <c r="E630" s="25">
        <f>IF(A630="","",IFERROR(EDATE(Spese!$I$31,(D630-1)*Spese!$H$31),""))</f>
        <v/>
      </c>
      <c r="F630" s="40">
        <f>IF(A630="","",IFERROR(IF(D630=Spese!$G$31,Spese!$L$31-Spese!$M$31*(Spese!$G$31-1),Spese!$M$31),""))</f>
        <v/>
      </c>
      <c r="G630" s="9">
        <f>IF(A630="","",IFERROR(IF(Spese!$K$31="Annullato","Annullata",IF(Spese!$K$31="Sospeso","Sospesa",IF(Spese!$K$31="Da valutare","Da valutare",IF(E630="","Da completare",IF(D630&lt;=Spese!$J$31,"Saldata",IF(E630&lt;Parametri!$B$3,"Scaduta",IF(E630&lt;=Parametri!$B$3+Parametri!$B$4,"In scadenza","Programmata"))))))),"Da completare"))</f>
        <v/>
      </c>
      <c r="H630" s="27">
        <f>IF(A630="","",Spese!$D$31)</f>
        <v/>
      </c>
    </row>
    <row r="631">
      <c r="A631" s="5">
        <f>IFERROR(IF(OR(Spese!$A$31="",3&gt;Spese!$G$31),"",Spese!$A$31),"")</f>
        <v/>
      </c>
      <c r="B631" s="23">
        <f>IF(A631="","",Spese!$B$31)</f>
        <v/>
      </c>
      <c r="C631" s="23">
        <f>IF(A631="","",Spese!$C$31)</f>
        <v/>
      </c>
      <c r="D631" s="6">
        <f>IF(A631="","",3)</f>
        <v/>
      </c>
      <c r="E631" s="21">
        <f>IF(A631="","",IFERROR(EDATE(Spese!$I$31,(D631-1)*Spese!$H$31),""))</f>
        <v/>
      </c>
      <c r="F631" s="38">
        <f>IF(A631="","",IFERROR(IF(D631=Spese!$G$31,Spese!$L$31-Spese!$M$31*(Spese!$G$31-1),Spese!$M$31),""))</f>
        <v/>
      </c>
      <c r="G631" s="5">
        <f>IF(A631="","",IFERROR(IF(Spese!$K$31="Annullato","Annullata",IF(Spese!$K$31="Sospeso","Sospesa",IF(Spese!$K$31="Da valutare","Da valutare",IF(E631="","Da completare",IF(D631&lt;=Spese!$J$31,"Saldata",IF(E631&lt;Parametri!$B$3,"Scaduta",IF(E631&lt;=Parametri!$B$3+Parametri!$B$4,"In scadenza","Programmata"))))))),"Da completare"))</f>
        <v/>
      </c>
      <c r="H631" s="23">
        <f>IF(A631="","",Spese!$D$31)</f>
        <v/>
      </c>
    </row>
    <row r="632">
      <c r="A632" s="9">
        <f>IFERROR(IF(OR(Spese!$A$31="",4&gt;Spese!$G$31),"",Spese!$A$31),"")</f>
        <v/>
      </c>
      <c r="B632" s="27">
        <f>IF(A632="","",Spese!$B$31)</f>
        <v/>
      </c>
      <c r="C632" s="27">
        <f>IF(A632="","",Spese!$C$31)</f>
        <v/>
      </c>
      <c r="D632" s="10">
        <f>IF(A632="","",4)</f>
        <v/>
      </c>
      <c r="E632" s="25">
        <f>IF(A632="","",IFERROR(EDATE(Spese!$I$31,(D632-1)*Spese!$H$31),""))</f>
        <v/>
      </c>
      <c r="F632" s="40">
        <f>IF(A632="","",IFERROR(IF(D632=Spese!$G$31,Spese!$L$31-Spese!$M$31*(Spese!$G$31-1),Spese!$M$31),""))</f>
        <v/>
      </c>
      <c r="G632" s="9">
        <f>IF(A632="","",IFERROR(IF(Spese!$K$31="Annullato","Annullata",IF(Spese!$K$31="Sospeso","Sospesa",IF(Spese!$K$31="Da valutare","Da valutare",IF(E632="","Da completare",IF(D632&lt;=Spese!$J$31,"Saldata",IF(E632&lt;Parametri!$B$3,"Scaduta",IF(E632&lt;=Parametri!$B$3+Parametri!$B$4,"In scadenza","Programmata"))))))),"Da completare"))</f>
        <v/>
      </c>
      <c r="H632" s="27">
        <f>IF(A632="","",Spese!$D$31)</f>
        <v/>
      </c>
    </row>
    <row r="633">
      <c r="A633" s="5">
        <f>IFERROR(IF(OR(Spese!$A$31="",5&gt;Spese!$G$31),"",Spese!$A$31),"")</f>
        <v/>
      </c>
      <c r="B633" s="23">
        <f>IF(A633="","",Spese!$B$31)</f>
        <v/>
      </c>
      <c r="C633" s="23">
        <f>IF(A633="","",Spese!$C$31)</f>
        <v/>
      </c>
      <c r="D633" s="6">
        <f>IF(A633="","",5)</f>
        <v/>
      </c>
      <c r="E633" s="21">
        <f>IF(A633="","",IFERROR(EDATE(Spese!$I$31,(D633-1)*Spese!$H$31),""))</f>
        <v/>
      </c>
      <c r="F633" s="38">
        <f>IF(A633="","",IFERROR(IF(D633=Spese!$G$31,Spese!$L$31-Spese!$M$31*(Spese!$G$31-1),Spese!$M$31),""))</f>
        <v/>
      </c>
      <c r="G633" s="5">
        <f>IF(A633="","",IFERROR(IF(Spese!$K$31="Annullato","Annullata",IF(Spese!$K$31="Sospeso","Sospesa",IF(Spese!$K$31="Da valutare","Da valutare",IF(E633="","Da completare",IF(D633&lt;=Spese!$J$31,"Saldata",IF(E633&lt;Parametri!$B$3,"Scaduta",IF(E633&lt;=Parametri!$B$3+Parametri!$B$4,"In scadenza","Programmata"))))))),"Da completare"))</f>
        <v/>
      </c>
      <c r="H633" s="23">
        <f>IF(A633="","",Spese!$D$31)</f>
        <v/>
      </c>
    </row>
    <row r="634">
      <c r="A634" s="9">
        <f>IFERROR(IF(OR(Spese!$A$31="",6&gt;Spese!$G$31),"",Spese!$A$31),"")</f>
        <v/>
      </c>
      <c r="B634" s="27">
        <f>IF(A634="","",Spese!$B$31)</f>
        <v/>
      </c>
      <c r="C634" s="27">
        <f>IF(A634="","",Spese!$C$31)</f>
        <v/>
      </c>
      <c r="D634" s="10">
        <f>IF(A634="","",6)</f>
        <v/>
      </c>
      <c r="E634" s="25">
        <f>IF(A634="","",IFERROR(EDATE(Spese!$I$31,(D634-1)*Spese!$H$31),""))</f>
        <v/>
      </c>
      <c r="F634" s="40">
        <f>IF(A634="","",IFERROR(IF(D634=Spese!$G$31,Spese!$L$31-Spese!$M$31*(Spese!$G$31-1),Spese!$M$31),""))</f>
        <v/>
      </c>
      <c r="G634" s="9">
        <f>IF(A634="","",IFERROR(IF(Spese!$K$31="Annullato","Annullata",IF(Spese!$K$31="Sospeso","Sospesa",IF(Spese!$K$31="Da valutare","Da valutare",IF(E634="","Da completare",IF(D634&lt;=Spese!$J$31,"Saldata",IF(E634&lt;Parametri!$B$3,"Scaduta",IF(E634&lt;=Parametri!$B$3+Parametri!$B$4,"In scadenza","Programmata"))))))),"Da completare"))</f>
        <v/>
      </c>
      <c r="H634" s="27">
        <f>IF(A634="","",Spese!$D$31)</f>
        <v/>
      </c>
    </row>
    <row r="635">
      <c r="A635" s="5">
        <f>IFERROR(IF(OR(Spese!$A$31="",7&gt;Spese!$G$31),"",Spese!$A$31),"")</f>
        <v/>
      </c>
      <c r="B635" s="23">
        <f>IF(A635="","",Spese!$B$31)</f>
        <v/>
      </c>
      <c r="C635" s="23">
        <f>IF(A635="","",Spese!$C$31)</f>
        <v/>
      </c>
      <c r="D635" s="6">
        <f>IF(A635="","",7)</f>
        <v/>
      </c>
      <c r="E635" s="21">
        <f>IF(A635="","",IFERROR(EDATE(Spese!$I$31,(D635-1)*Spese!$H$31),""))</f>
        <v/>
      </c>
      <c r="F635" s="38">
        <f>IF(A635="","",IFERROR(IF(D635=Spese!$G$31,Spese!$L$31-Spese!$M$31*(Spese!$G$31-1),Spese!$M$31),""))</f>
        <v/>
      </c>
      <c r="G635" s="5">
        <f>IF(A635="","",IFERROR(IF(Spese!$K$31="Annullato","Annullata",IF(Spese!$K$31="Sospeso","Sospesa",IF(Spese!$K$31="Da valutare","Da valutare",IF(E635="","Da completare",IF(D635&lt;=Spese!$J$31,"Saldata",IF(E635&lt;Parametri!$B$3,"Scaduta",IF(E635&lt;=Parametri!$B$3+Parametri!$B$4,"In scadenza","Programmata"))))))),"Da completare"))</f>
        <v/>
      </c>
      <c r="H635" s="23">
        <f>IF(A635="","",Spese!$D$31)</f>
        <v/>
      </c>
    </row>
    <row r="636">
      <c r="A636" s="9">
        <f>IFERROR(IF(OR(Spese!$A$31="",8&gt;Spese!$G$31),"",Spese!$A$31),"")</f>
        <v/>
      </c>
      <c r="B636" s="27">
        <f>IF(A636="","",Spese!$B$31)</f>
        <v/>
      </c>
      <c r="C636" s="27">
        <f>IF(A636="","",Spese!$C$31)</f>
        <v/>
      </c>
      <c r="D636" s="10">
        <f>IF(A636="","",8)</f>
        <v/>
      </c>
      <c r="E636" s="25">
        <f>IF(A636="","",IFERROR(EDATE(Spese!$I$31,(D636-1)*Spese!$H$31),""))</f>
        <v/>
      </c>
      <c r="F636" s="40">
        <f>IF(A636="","",IFERROR(IF(D636=Spese!$G$31,Spese!$L$31-Spese!$M$31*(Spese!$G$31-1),Spese!$M$31),""))</f>
        <v/>
      </c>
      <c r="G636" s="9">
        <f>IF(A636="","",IFERROR(IF(Spese!$K$31="Annullato","Annullata",IF(Spese!$K$31="Sospeso","Sospesa",IF(Spese!$K$31="Da valutare","Da valutare",IF(E636="","Da completare",IF(D636&lt;=Spese!$J$31,"Saldata",IF(E636&lt;Parametri!$B$3,"Scaduta",IF(E636&lt;=Parametri!$B$3+Parametri!$B$4,"In scadenza","Programmata"))))))),"Da completare"))</f>
        <v/>
      </c>
      <c r="H636" s="27">
        <f>IF(A636="","",Spese!$D$31)</f>
        <v/>
      </c>
    </row>
    <row r="637">
      <c r="A637" s="5">
        <f>IFERROR(IF(OR(Spese!$A$31="",9&gt;Spese!$G$31),"",Spese!$A$31),"")</f>
        <v/>
      </c>
      <c r="B637" s="23">
        <f>IF(A637="","",Spese!$B$31)</f>
        <v/>
      </c>
      <c r="C637" s="23">
        <f>IF(A637="","",Spese!$C$31)</f>
        <v/>
      </c>
      <c r="D637" s="6">
        <f>IF(A637="","",9)</f>
        <v/>
      </c>
      <c r="E637" s="21">
        <f>IF(A637="","",IFERROR(EDATE(Spese!$I$31,(D637-1)*Spese!$H$31),""))</f>
        <v/>
      </c>
      <c r="F637" s="38">
        <f>IF(A637="","",IFERROR(IF(D637=Spese!$G$31,Spese!$L$31-Spese!$M$31*(Spese!$G$31-1),Spese!$M$31),""))</f>
        <v/>
      </c>
      <c r="G637" s="5">
        <f>IF(A637="","",IFERROR(IF(Spese!$K$31="Annullato","Annullata",IF(Spese!$K$31="Sospeso","Sospesa",IF(Spese!$K$31="Da valutare","Da valutare",IF(E637="","Da completare",IF(D637&lt;=Spese!$J$31,"Saldata",IF(E637&lt;Parametri!$B$3,"Scaduta",IF(E637&lt;=Parametri!$B$3+Parametri!$B$4,"In scadenza","Programmata"))))))),"Da completare"))</f>
        <v/>
      </c>
      <c r="H637" s="23">
        <f>IF(A637="","",Spese!$D$31)</f>
        <v/>
      </c>
    </row>
    <row r="638">
      <c r="A638" s="9">
        <f>IFERROR(IF(OR(Spese!$A$31="",10&gt;Spese!$G$31),"",Spese!$A$31),"")</f>
        <v/>
      </c>
      <c r="B638" s="27">
        <f>IF(A638="","",Spese!$B$31)</f>
        <v/>
      </c>
      <c r="C638" s="27">
        <f>IF(A638="","",Spese!$C$31)</f>
        <v/>
      </c>
      <c r="D638" s="10">
        <f>IF(A638="","",10)</f>
        <v/>
      </c>
      <c r="E638" s="25">
        <f>IF(A638="","",IFERROR(EDATE(Spese!$I$31,(D638-1)*Spese!$H$31),""))</f>
        <v/>
      </c>
      <c r="F638" s="40">
        <f>IF(A638="","",IFERROR(IF(D638=Spese!$G$31,Spese!$L$31-Spese!$M$31*(Spese!$G$31-1),Spese!$M$31),""))</f>
        <v/>
      </c>
      <c r="G638" s="9">
        <f>IF(A638="","",IFERROR(IF(Spese!$K$31="Annullato","Annullata",IF(Spese!$K$31="Sospeso","Sospesa",IF(Spese!$K$31="Da valutare","Da valutare",IF(E638="","Da completare",IF(D638&lt;=Spese!$J$31,"Saldata",IF(E638&lt;Parametri!$B$3,"Scaduta",IF(E638&lt;=Parametri!$B$3+Parametri!$B$4,"In scadenza","Programmata"))))))),"Da completare"))</f>
        <v/>
      </c>
      <c r="H638" s="27">
        <f>IF(A638="","",Spese!$D$31)</f>
        <v/>
      </c>
    </row>
    <row r="639">
      <c r="A639" s="5">
        <f>IFERROR(IF(OR(Spese!$A$31="",11&gt;Spese!$G$31),"",Spese!$A$31),"")</f>
        <v/>
      </c>
      <c r="B639" s="23">
        <f>IF(A639="","",Spese!$B$31)</f>
        <v/>
      </c>
      <c r="C639" s="23">
        <f>IF(A639="","",Spese!$C$31)</f>
        <v/>
      </c>
      <c r="D639" s="6">
        <f>IF(A639="","",11)</f>
        <v/>
      </c>
      <c r="E639" s="21">
        <f>IF(A639="","",IFERROR(EDATE(Spese!$I$31,(D639-1)*Spese!$H$31),""))</f>
        <v/>
      </c>
      <c r="F639" s="38">
        <f>IF(A639="","",IFERROR(IF(D639=Spese!$G$31,Spese!$L$31-Spese!$M$31*(Spese!$G$31-1),Spese!$M$31),""))</f>
        <v/>
      </c>
      <c r="G639" s="5">
        <f>IF(A639="","",IFERROR(IF(Spese!$K$31="Annullato","Annullata",IF(Spese!$K$31="Sospeso","Sospesa",IF(Spese!$K$31="Da valutare","Da valutare",IF(E639="","Da completare",IF(D639&lt;=Spese!$J$31,"Saldata",IF(E639&lt;Parametri!$B$3,"Scaduta",IF(E639&lt;=Parametri!$B$3+Parametri!$B$4,"In scadenza","Programmata"))))))),"Da completare"))</f>
        <v/>
      </c>
      <c r="H639" s="23">
        <f>IF(A639="","",Spese!$D$31)</f>
        <v/>
      </c>
    </row>
    <row r="640">
      <c r="A640" s="9">
        <f>IFERROR(IF(OR(Spese!$A$31="",12&gt;Spese!$G$31),"",Spese!$A$31),"")</f>
        <v/>
      </c>
      <c r="B640" s="27">
        <f>IF(A640="","",Spese!$B$31)</f>
        <v/>
      </c>
      <c r="C640" s="27">
        <f>IF(A640="","",Spese!$C$31)</f>
        <v/>
      </c>
      <c r="D640" s="10">
        <f>IF(A640="","",12)</f>
        <v/>
      </c>
      <c r="E640" s="25">
        <f>IF(A640="","",IFERROR(EDATE(Spese!$I$31,(D640-1)*Spese!$H$31),""))</f>
        <v/>
      </c>
      <c r="F640" s="40">
        <f>IF(A640="","",IFERROR(IF(D640=Spese!$G$31,Spese!$L$31-Spese!$M$31*(Spese!$G$31-1),Spese!$M$31),""))</f>
        <v/>
      </c>
      <c r="G640" s="9">
        <f>IF(A640="","",IFERROR(IF(Spese!$K$31="Annullato","Annullata",IF(Spese!$K$31="Sospeso","Sospesa",IF(Spese!$K$31="Da valutare","Da valutare",IF(E640="","Da completare",IF(D640&lt;=Spese!$J$31,"Saldata",IF(E640&lt;Parametri!$B$3,"Scaduta",IF(E640&lt;=Parametri!$B$3+Parametri!$B$4,"In scadenza","Programmata"))))))),"Da completare"))</f>
        <v/>
      </c>
      <c r="H640" s="27">
        <f>IF(A640="","",Spese!$D$31)</f>
        <v/>
      </c>
    </row>
    <row r="641">
      <c r="A641" s="5">
        <f>IFERROR(IF(OR(Spese!$A$31="",13&gt;Spese!$G$31),"",Spese!$A$31),"")</f>
        <v/>
      </c>
      <c r="B641" s="23">
        <f>IF(A641="","",Spese!$B$31)</f>
        <v/>
      </c>
      <c r="C641" s="23">
        <f>IF(A641="","",Spese!$C$31)</f>
        <v/>
      </c>
      <c r="D641" s="6">
        <f>IF(A641="","",13)</f>
        <v/>
      </c>
      <c r="E641" s="21">
        <f>IF(A641="","",IFERROR(EDATE(Spese!$I$31,(D641-1)*Spese!$H$31),""))</f>
        <v/>
      </c>
      <c r="F641" s="38">
        <f>IF(A641="","",IFERROR(IF(D641=Spese!$G$31,Spese!$L$31-Spese!$M$31*(Spese!$G$31-1),Spese!$M$31),""))</f>
        <v/>
      </c>
      <c r="G641" s="5">
        <f>IF(A641="","",IFERROR(IF(Spese!$K$31="Annullato","Annullata",IF(Spese!$K$31="Sospeso","Sospesa",IF(Spese!$K$31="Da valutare","Da valutare",IF(E641="","Da completare",IF(D641&lt;=Spese!$J$31,"Saldata",IF(E641&lt;Parametri!$B$3,"Scaduta",IF(E641&lt;=Parametri!$B$3+Parametri!$B$4,"In scadenza","Programmata"))))))),"Da completare"))</f>
        <v/>
      </c>
      <c r="H641" s="23">
        <f>IF(A641="","",Spese!$D$31)</f>
        <v/>
      </c>
    </row>
    <row r="642">
      <c r="A642" s="9">
        <f>IFERROR(IF(OR(Spese!$A$31="",14&gt;Spese!$G$31),"",Spese!$A$31),"")</f>
        <v/>
      </c>
      <c r="B642" s="27">
        <f>IF(A642="","",Spese!$B$31)</f>
        <v/>
      </c>
      <c r="C642" s="27">
        <f>IF(A642="","",Spese!$C$31)</f>
        <v/>
      </c>
      <c r="D642" s="10">
        <f>IF(A642="","",14)</f>
        <v/>
      </c>
      <c r="E642" s="25">
        <f>IF(A642="","",IFERROR(EDATE(Spese!$I$31,(D642-1)*Spese!$H$31),""))</f>
        <v/>
      </c>
      <c r="F642" s="40">
        <f>IF(A642="","",IFERROR(IF(D642=Spese!$G$31,Spese!$L$31-Spese!$M$31*(Spese!$G$31-1),Spese!$M$31),""))</f>
        <v/>
      </c>
      <c r="G642" s="9">
        <f>IF(A642="","",IFERROR(IF(Spese!$K$31="Annullato","Annullata",IF(Spese!$K$31="Sospeso","Sospesa",IF(Spese!$K$31="Da valutare","Da valutare",IF(E642="","Da completare",IF(D642&lt;=Spese!$J$31,"Saldata",IF(E642&lt;Parametri!$B$3,"Scaduta",IF(E642&lt;=Parametri!$B$3+Parametri!$B$4,"In scadenza","Programmata"))))))),"Da completare"))</f>
        <v/>
      </c>
      <c r="H642" s="27">
        <f>IF(A642="","",Spese!$D$31)</f>
        <v/>
      </c>
    </row>
    <row r="643">
      <c r="A643" s="5">
        <f>IFERROR(IF(OR(Spese!$A$31="",15&gt;Spese!$G$31),"",Spese!$A$31),"")</f>
        <v/>
      </c>
      <c r="B643" s="23">
        <f>IF(A643="","",Spese!$B$31)</f>
        <v/>
      </c>
      <c r="C643" s="23">
        <f>IF(A643="","",Spese!$C$31)</f>
        <v/>
      </c>
      <c r="D643" s="6">
        <f>IF(A643="","",15)</f>
        <v/>
      </c>
      <c r="E643" s="21">
        <f>IF(A643="","",IFERROR(EDATE(Spese!$I$31,(D643-1)*Spese!$H$31),""))</f>
        <v/>
      </c>
      <c r="F643" s="38">
        <f>IF(A643="","",IFERROR(IF(D643=Spese!$G$31,Spese!$L$31-Spese!$M$31*(Spese!$G$31-1),Spese!$M$31),""))</f>
        <v/>
      </c>
      <c r="G643" s="5">
        <f>IF(A643="","",IFERROR(IF(Spese!$K$31="Annullato","Annullata",IF(Spese!$K$31="Sospeso","Sospesa",IF(Spese!$K$31="Da valutare","Da valutare",IF(E643="","Da completare",IF(D643&lt;=Spese!$J$31,"Saldata",IF(E643&lt;Parametri!$B$3,"Scaduta",IF(E643&lt;=Parametri!$B$3+Parametri!$B$4,"In scadenza","Programmata"))))))),"Da completare"))</f>
        <v/>
      </c>
      <c r="H643" s="23">
        <f>IF(A643="","",Spese!$D$31)</f>
        <v/>
      </c>
    </row>
    <row r="644">
      <c r="A644" s="9">
        <f>IFERROR(IF(OR(Spese!$A$31="",16&gt;Spese!$G$31),"",Spese!$A$31),"")</f>
        <v/>
      </c>
      <c r="B644" s="27">
        <f>IF(A644="","",Spese!$B$31)</f>
        <v/>
      </c>
      <c r="C644" s="27">
        <f>IF(A644="","",Spese!$C$31)</f>
        <v/>
      </c>
      <c r="D644" s="10">
        <f>IF(A644="","",16)</f>
        <v/>
      </c>
      <c r="E644" s="25">
        <f>IF(A644="","",IFERROR(EDATE(Spese!$I$31,(D644-1)*Spese!$H$31),""))</f>
        <v/>
      </c>
      <c r="F644" s="40">
        <f>IF(A644="","",IFERROR(IF(D644=Spese!$G$31,Spese!$L$31-Spese!$M$31*(Spese!$G$31-1),Spese!$M$31),""))</f>
        <v/>
      </c>
      <c r="G644" s="9">
        <f>IF(A644="","",IFERROR(IF(Spese!$K$31="Annullato","Annullata",IF(Spese!$K$31="Sospeso","Sospesa",IF(Spese!$K$31="Da valutare","Da valutare",IF(E644="","Da completare",IF(D644&lt;=Spese!$J$31,"Saldata",IF(E644&lt;Parametri!$B$3,"Scaduta",IF(E644&lt;=Parametri!$B$3+Parametri!$B$4,"In scadenza","Programmata"))))))),"Da completare"))</f>
        <v/>
      </c>
      <c r="H644" s="27">
        <f>IF(A644="","",Spese!$D$31)</f>
        <v/>
      </c>
    </row>
    <row r="645">
      <c r="A645" s="5">
        <f>IFERROR(IF(OR(Spese!$A$31="",17&gt;Spese!$G$31),"",Spese!$A$31),"")</f>
        <v/>
      </c>
      <c r="B645" s="23">
        <f>IF(A645="","",Spese!$B$31)</f>
        <v/>
      </c>
      <c r="C645" s="23">
        <f>IF(A645="","",Spese!$C$31)</f>
        <v/>
      </c>
      <c r="D645" s="6">
        <f>IF(A645="","",17)</f>
        <v/>
      </c>
      <c r="E645" s="21">
        <f>IF(A645="","",IFERROR(EDATE(Spese!$I$31,(D645-1)*Spese!$H$31),""))</f>
        <v/>
      </c>
      <c r="F645" s="38">
        <f>IF(A645="","",IFERROR(IF(D645=Spese!$G$31,Spese!$L$31-Spese!$M$31*(Spese!$G$31-1),Spese!$M$31),""))</f>
        <v/>
      </c>
      <c r="G645" s="5">
        <f>IF(A645="","",IFERROR(IF(Spese!$K$31="Annullato","Annullata",IF(Spese!$K$31="Sospeso","Sospesa",IF(Spese!$K$31="Da valutare","Da valutare",IF(E645="","Da completare",IF(D645&lt;=Spese!$J$31,"Saldata",IF(E645&lt;Parametri!$B$3,"Scaduta",IF(E645&lt;=Parametri!$B$3+Parametri!$B$4,"In scadenza","Programmata"))))))),"Da completare"))</f>
        <v/>
      </c>
      <c r="H645" s="23">
        <f>IF(A645="","",Spese!$D$31)</f>
        <v/>
      </c>
    </row>
    <row r="646">
      <c r="A646" s="9">
        <f>IFERROR(IF(OR(Spese!$A$31="",18&gt;Spese!$G$31),"",Spese!$A$31),"")</f>
        <v/>
      </c>
      <c r="B646" s="27">
        <f>IF(A646="","",Spese!$B$31)</f>
        <v/>
      </c>
      <c r="C646" s="27">
        <f>IF(A646="","",Spese!$C$31)</f>
        <v/>
      </c>
      <c r="D646" s="10">
        <f>IF(A646="","",18)</f>
        <v/>
      </c>
      <c r="E646" s="25">
        <f>IF(A646="","",IFERROR(EDATE(Spese!$I$31,(D646-1)*Spese!$H$31),""))</f>
        <v/>
      </c>
      <c r="F646" s="40">
        <f>IF(A646="","",IFERROR(IF(D646=Spese!$G$31,Spese!$L$31-Spese!$M$31*(Spese!$G$31-1),Spese!$M$31),""))</f>
        <v/>
      </c>
      <c r="G646" s="9">
        <f>IF(A646="","",IFERROR(IF(Spese!$K$31="Annullato","Annullata",IF(Spese!$K$31="Sospeso","Sospesa",IF(Spese!$K$31="Da valutare","Da valutare",IF(E646="","Da completare",IF(D646&lt;=Spese!$J$31,"Saldata",IF(E646&lt;Parametri!$B$3,"Scaduta",IF(E646&lt;=Parametri!$B$3+Parametri!$B$4,"In scadenza","Programmata"))))))),"Da completare"))</f>
        <v/>
      </c>
      <c r="H646" s="27">
        <f>IF(A646="","",Spese!$D$31)</f>
        <v/>
      </c>
    </row>
    <row r="647">
      <c r="A647" s="5">
        <f>IFERROR(IF(OR(Spese!$A$31="",19&gt;Spese!$G$31),"",Spese!$A$31),"")</f>
        <v/>
      </c>
      <c r="B647" s="23">
        <f>IF(A647="","",Spese!$B$31)</f>
        <v/>
      </c>
      <c r="C647" s="23">
        <f>IF(A647="","",Spese!$C$31)</f>
        <v/>
      </c>
      <c r="D647" s="6">
        <f>IF(A647="","",19)</f>
        <v/>
      </c>
      <c r="E647" s="21">
        <f>IF(A647="","",IFERROR(EDATE(Spese!$I$31,(D647-1)*Spese!$H$31),""))</f>
        <v/>
      </c>
      <c r="F647" s="38">
        <f>IF(A647="","",IFERROR(IF(D647=Spese!$G$31,Spese!$L$31-Spese!$M$31*(Spese!$G$31-1),Spese!$M$31),""))</f>
        <v/>
      </c>
      <c r="G647" s="5">
        <f>IF(A647="","",IFERROR(IF(Spese!$K$31="Annullato","Annullata",IF(Spese!$K$31="Sospeso","Sospesa",IF(Spese!$K$31="Da valutare","Da valutare",IF(E647="","Da completare",IF(D647&lt;=Spese!$J$31,"Saldata",IF(E647&lt;Parametri!$B$3,"Scaduta",IF(E647&lt;=Parametri!$B$3+Parametri!$B$4,"In scadenza","Programmata"))))))),"Da completare"))</f>
        <v/>
      </c>
      <c r="H647" s="23">
        <f>IF(A647="","",Spese!$D$31)</f>
        <v/>
      </c>
    </row>
    <row r="648">
      <c r="A648" s="9">
        <f>IFERROR(IF(OR(Spese!$A$31="",20&gt;Spese!$G$31),"",Spese!$A$31),"")</f>
        <v/>
      </c>
      <c r="B648" s="27">
        <f>IF(A648="","",Spese!$B$31)</f>
        <v/>
      </c>
      <c r="C648" s="27">
        <f>IF(A648="","",Spese!$C$31)</f>
        <v/>
      </c>
      <c r="D648" s="10">
        <f>IF(A648="","",20)</f>
        <v/>
      </c>
      <c r="E648" s="25">
        <f>IF(A648="","",IFERROR(EDATE(Spese!$I$31,(D648-1)*Spese!$H$31),""))</f>
        <v/>
      </c>
      <c r="F648" s="40">
        <f>IF(A648="","",IFERROR(IF(D648=Spese!$G$31,Spese!$L$31-Spese!$M$31*(Spese!$G$31-1),Spese!$M$31),""))</f>
        <v/>
      </c>
      <c r="G648" s="9">
        <f>IF(A648="","",IFERROR(IF(Spese!$K$31="Annullato","Annullata",IF(Spese!$K$31="Sospeso","Sospesa",IF(Spese!$K$31="Da valutare","Da valutare",IF(E648="","Da completare",IF(D648&lt;=Spese!$J$31,"Saldata",IF(E648&lt;Parametri!$B$3,"Scaduta",IF(E648&lt;=Parametri!$B$3+Parametri!$B$4,"In scadenza","Programmata"))))))),"Da completare"))</f>
        <v/>
      </c>
      <c r="H648" s="27">
        <f>IF(A648="","",Spese!$D$31)</f>
        <v/>
      </c>
    </row>
    <row r="649">
      <c r="A649" s="5">
        <f>IFERROR(IF(OR(Spese!$A$31="",21&gt;Spese!$G$31),"",Spese!$A$31),"")</f>
        <v/>
      </c>
      <c r="B649" s="23">
        <f>IF(A649="","",Spese!$B$31)</f>
        <v/>
      </c>
      <c r="C649" s="23">
        <f>IF(A649="","",Spese!$C$31)</f>
        <v/>
      </c>
      <c r="D649" s="6">
        <f>IF(A649="","",21)</f>
        <v/>
      </c>
      <c r="E649" s="21">
        <f>IF(A649="","",IFERROR(EDATE(Spese!$I$31,(D649-1)*Spese!$H$31),""))</f>
        <v/>
      </c>
      <c r="F649" s="38">
        <f>IF(A649="","",IFERROR(IF(D649=Spese!$G$31,Spese!$L$31-Spese!$M$31*(Spese!$G$31-1),Spese!$M$31),""))</f>
        <v/>
      </c>
      <c r="G649" s="5">
        <f>IF(A649="","",IFERROR(IF(Spese!$K$31="Annullato","Annullata",IF(Spese!$K$31="Sospeso","Sospesa",IF(Spese!$K$31="Da valutare","Da valutare",IF(E649="","Da completare",IF(D649&lt;=Spese!$J$31,"Saldata",IF(E649&lt;Parametri!$B$3,"Scaduta",IF(E649&lt;=Parametri!$B$3+Parametri!$B$4,"In scadenza","Programmata"))))))),"Da completare"))</f>
        <v/>
      </c>
      <c r="H649" s="23">
        <f>IF(A649="","",Spese!$D$31)</f>
        <v/>
      </c>
    </row>
    <row r="650">
      <c r="A650" s="9">
        <f>IFERROR(IF(OR(Spese!$A$31="",22&gt;Spese!$G$31),"",Spese!$A$31),"")</f>
        <v/>
      </c>
      <c r="B650" s="27">
        <f>IF(A650="","",Spese!$B$31)</f>
        <v/>
      </c>
      <c r="C650" s="27">
        <f>IF(A650="","",Spese!$C$31)</f>
        <v/>
      </c>
      <c r="D650" s="10">
        <f>IF(A650="","",22)</f>
        <v/>
      </c>
      <c r="E650" s="25">
        <f>IF(A650="","",IFERROR(EDATE(Spese!$I$31,(D650-1)*Spese!$H$31),""))</f>
        <v/>
      </c>
      <c r="F650" s="40">
        <f>IF(A650="","",IFERROR(IF(D650=Spese!$G$31,Spese!$L$31-Spese!$M$31*(Spese!$G$31-1),Spese!$M$31),""))</f>
        <v/>
      </c>
      <c r="G650" s="9">
        <f>IF(A650="","",IFERROR(IF(Spese!$K$31="Annullato","Annullata",IF(Spese!$K$31="Sospeso","Sospesa",IF(Spese!$K$31="Da valutare","Da valutare",IF(E650="","Da completare",IF(D650&lt;=Spese!$J$31,"Saldata",IF(E650&lt;Parametri!$B$3,"Scaduta",IF(E650&lt;=Parametri!$B$3+Parametri!$B$4,"In scadenza","Programmata"))))))),"Da completare"))</f>
        <v/>
      </c>
      <c r="H650" s="27">
        <f>IF(A650="","",Spese!$D$31)</f>
        <v/>
      </c>
    </row>
    <row r="651">
      <c r="A651" s="5">
        <f>IFERROR(IF(OR(Spese!$A$31="",23&gt;Spese!$G$31),"",Spese!$A$31),"")</f>
        <v/>
      </c>
      <c r="B651" s="23">
        <f>IF(A651="","",Spese!$B$31)</f>
        <v/>
      </c>
      <c r="C651" s="23">
        <f>IF(A651="","",Spese!$C$31)</f>
        <v/>
      </c>
      <c r="D651" s="6">
        <f>IF(A651="","",23)</f>
        <v/>
      </c>
      <c r="E651" s="21">
        <f>IF(A651="","",IFERROR(EDATE(Spese!$I$31,(D651-1)*Spese!$H$31),""))</f>
        <v/>
      </c>
      <c r="F651" s="38">
        <f>IF(A651="","",IFERROR(IF(D651=Spese!$G$31,Spese!$L$31-Spese!$M$31*(Spese!$G$31-1),Spese!$M$31),""))</f>
        <v/>
      </c>
      <c r="G651" s="5">
        <f>IF(A651="","",IFERROR(IF(Spese!$K$31="Annullato","Annullata",IF(Spese!$K$31="Sospeso","Sospesa",IF(Spese!$K$31="Da valutare","Da valutare",IF(E651="","Da completare",IF(D651&lt;=Spese!$J$31,"Saldata",IF(E651&lt;Parametri!$B$3,"Scaduta",IF(E651&lt;=Parametri!$B$3+Parametri!$B$4,"In scadenza","Programmata"))))))),"Da completare"))</f>
        <v/>
      </c>
      <c r="H651" s="23">
        <f>IF(A651="","",Spese!$D$31)</f>
        <v/>
      </c>
    </row>
    <row r="652">
      <c r="A652" s="9">
        <f>IFERROR(IF(OR(Spese!$A$31="",24&gt;Spese!$G$31),"",Spese!$A$31),"")</f>
        <v/>
      </c>
      <c r="B652" s="27">
        <f>IF(A652="","",Spese!$B$31)</f>
        <v/>
      </c>
      <c r="C652" s="27">
        <f>IF(A652="","",Spese!$C$31)</f>
        <v/>
      </c>
      <c r="D652" s="10">
        <f>IF(A652="","",24)</f>
        <v/>
      </c>
      <c r="E652" s="25">
        <f>IF(A652="","",IFERROR(EDATE(Spese!$I$31,(D652-1)*Spese!$H$31),""))</f>
        <v/>
      </c>
      <c r="F652" s="40">
        <f>IF(A652="","",IFERROR(IF(D652=Spese!$G$31,Spese!$L$31-Spese!$M$31*(Spese!$G$31-1),Spese!$M$31),""))</f>
        <v/>
      </c>
      <c r="G652" s="9">
        <f>IF(A652="","",IFERROR(IF(Spese!$K$31="Annullato","Annullata",IF(Spese!$K$31="Sospeso","Sospesa",IF(Spese!$K$31="Da valutare","Da valutare",IF(E652="","Da completare",IF(D652&lt;=Spese!$J$31,"Saldata",IF(E652&lt;Parametri!$B$3,"Scaduta",IF(E652&lt;=Parametri!$B$3+Parametri!$B$4,"In scadenza","Programmata"))))))),"Da completare"))</f>
        <v/>
      </c>
      <c r="H652" s="27">
        <f>IF(A652="","",Spese!$D$31)</f>
        <v/>
      </c>
    </row>
    <row r="653">
      <c r="A653" s="5">
        <f>IFERROR(IF(OR(Spese!$A$32="",1&gt;Spese!$G$32),"",Spese!$A$32),"")</f>
        <v/>
      </c>
      <c r="B653" s="23">
        <f>IF(A653="","",Spese!$B$32)</f>
        <v/>
      </c>
      <c r="C653" s="23">
        <f>IF(A653="","",Spese!$C$32)</f>
        <v/>
      </c>
      <c r="D653" s="6">
        <f>IF(A653="","",1)</f>
        <v/>
      </c>
      <c r="E653" s="21">
        <f>IF(A653="","",IFERROR(EDATE(Spese!$I$32,(D653-1)*Spese!$H$32),""))</f>
        <v/>
      </c>
      <c r="F653" s="38">
        <f>IF(A653="","",IFERROR(IF(D653=Spese!$G$32,Spese!$L$32-Spese!$M$32*(Spese!$G$32-1),Spese!$M$32),""))</f>
        <v/>
      </c>
      <c r="G653" s="5">
        <f>IF(A653="","",IFERROR(IF(Spese!$K$32="Annullato","Annullata",IF(Spese!$K$32="Sospeso","Sospesa",IF(Spese!$K$32="Da valutare","Da valutare",IF(E653="","Da completare",IF(D653&lt;=Spese!$J$32,"Saldata",IF(E653&lt;Parametri!$B$3,"Scaduta",IF(E653&lt;=Parametri!$B$3+Parametri!$B$4,"In scadenza","Programmata"))))))),"Da completare"))</f>
        <v/>
      </c>
      <c r="H653" s="23">
        <f>IF(A653="","",Spese!$D$32)</f>
        <v/>
      </c>
    </row>
    <row r="654">
      <c r="A654" s="9">
        <f>IFERROR(IF(OR(Spese!$A$32="",2&gt;Spese!$G$32),"",Spese!$A$32),"")</f>
        <v/>
      </c>
      <c r="B654" s="27">
        <f>IF(A654="","",Spese!$B$32)</f>
        <v/>
      </c>
      <c r="C654" s="27">
        <f>IF(A654="","",Spese!$C$32)</f>
        <v/>
      </c>
      <c r="D654" s="10">
        <f>IF(A654="","",2)</f>
        <v/>
      </c>
      <c r="E654" s="25">
        <f>IF(A654="","",IFERROR(EDATE(Spese!$I$32,(D654-1)*Spese!$H$32),""))</f>
        <v/>
      </c>
      <c r="F654" s="40">
        <f>IF(A654="","",IFERROR(IF(D654=Spese!$G$32,Spese!$L$32-Spese!$M$32*(Spese!$G$32-1),Spese!$M$32),""))</f>
        <v/>
      </c>
      <c r="G654" s="9">
        <f>IF(A654="","",IFERROR(IF(Spese!$K$32="Annullato","Annullata",IF(Spese!$K$32="Sospeso","Sospesa",IF(Spese!$K$32="Da valutare","Da valutare",IF(E654="","Da completare",IF(D654&lt;=Spese!$J$32,"Saldata",IF(E654&lt;Parametri!$B$3,"Scaduta",IF(E654&lt;=Parametri!$B$3+Parametri!$B$4,"In scadenza","Programmata"))))))),"Da completare"))</f>
        <v/>
      </c>
      <c r="H654" s="27">
        <f>IF(A654="","",Spese!$D$32)</f>
        <v/>
      </c>
    </row>
    <row r="655">
      <c r="A655" s="5">
        <f>IFERROR(IF(OR(Spese!$A$32="",3&gt;Spese!$G$32),"",Spese!$A$32),"")</f>
        <v/>
      </c>
      <c r="B655" s="23">
        <f>IF(A655="","",Spese!$B$32)</f>
        <v/>
      </c>
      <c r="C655" s="23">
        <f>IF(A655="","",Spese!$C$32)</f>
        <v/>
      </c>
      <c r="D655" s="6">
        <f>IF(A655="","",3)</f>
        <v/>
      </c>
      <c r="E655" s="21">
        <f>IF(A655="","",IFERROR(EDATE(Spese!$I$32,(D655-1)*Spese!$H$32),""))</f>
        <v/>
      </c>
      <c r="F655" s="38">
        <f>IF(A655="","",IFERROR(IF(D655=Spese!$G$32,Spese!$L$32-Spese!$M$32*(Spese!$G$32-1),Spese!$M$32),""))</f>
        <v/>
      </c>
      <c r="G655" s="5">
        <f>IF(A655="","",IFERROR(IF(Spese!$K$32="Annullato","Annullata",IF(Spese!$K$32="Sospeso","Sospesa",IF(Spese!$K$32="Da valutare","Da valutare",IF(E655="","Da completare",IF(D655&lt;=Spese!$J$32,"Saldata",IF(E655&lt;Parametri!$B$3,"Scaduta",IF(E655&lt;=Parametri!$B$3+Parametri!$B$4,"In scadenza","Programmata"))))))),"Da completare"))</f>
        <v/>
      </c>
      <c r="H655" s="23">
        <f>IF(A655="","",Spese!$D$32)</f>
        <v/>
      </c>
    </row>
    <row r="656">
      <c r="A656" s="9">
        <f>IFERROR(IF(OR(Spese!$A$32="",4&gt;Spese!$G$32),"",Spese!$A$32),"")</f>
        <v/>
      </c>
      <c r="B656" s="27">
        <f>IF(A656="","",Spese!$B$32)</f>
        <v/>
      </c>
      <c r="C656" s="27">
        <f>IF(A656="","",Spese!$C$32)</f>
        <v/>
      </c>
      <c r="D656" s="10">
        <f>IF(A656="","",4)</f>
        <v/>
      </c>
      <c r="E656" s="25">
        <f>IF(A656="","",IFERROR(EDATE(Spese!$I$32,(D656-1)*Spese!$H$32),""))</f>
        <v/>
      </c>
      <c r="F656" s="40">
        <f>IF(A656="","",IFERROR(IF(D656=Spese!$G$32,Spese!$L$32-Spese!$M$32*(Spese!$G$32-1),Spese!$M$32),""))</f>
        <v/>
      </c>
      <c r="G656" s="9">
        <f>IF(A656="","",IFERROR(IF(Spese!$K$32="Annullato","Annullata",IF(Spese!$K$32="Sospeso","Sospesa",IF(Spese!$K$32="Da valutare","Da valutare",IF(E656="","Da completare",IF(D656&lt;=Spese!$J$32,"Saldata",IF(E656&lt;Parametri!$B$3,"Scaduta",IF(E656&lt;=Parametri!$B$3+Parametri!$B$4,"In scadenza","Programmata"))))))),"Da completare"))</f>
        <v/>
      </c>
      <c r="H656" s="27">
        <f>IF(A656="","",Spese!$D$32)</f>
        <v/>
      </c>
    </row>
    <row r="657">
      <c r="A657" s="5">
        <f>IFERROR(IF(OR(Spese!$A$32="",5&gt;Spese!$G$32),"",Spese!$A$32),"")</f>
        <v/>
      </c>
      <c r="B657" s="23">
        <f>IF(A657="","",Spese!$B$32)</f>
        <v/>
      </c>
      <c r="C657" s="23">
        <f>IF(A657="","",Spese!$C$32)</f>
        <v/>
      </c>
      <c r="D657" s="6">
        <f>IF(A657="","",5)</f>
        <v/>
      </c>
      <c r="E657" s="21">
        <f>IF(A657="","",IFERROR(EDATE(Spese!$I$32,(D657-1)*Spese!$H$32),""))</f>
        <v/>
      </c>
      <c r="F657" s="38">
        <f>IF(A657="","",IFERROR(IF(D657=Spese!$G$32,Spese!$L$32-Spese!$M$32*(Spese!$G$32-1),Spese!$M$32),""))</f>
        <v/>
      </c>
      <c r="G657" s="5">
        <f>IF(A657="","",IFERROR(IF(Spese!$K$32="Annullato","Annullata",IF(Spese!$K$32="Sospeso","Sospesa",IF(Spese!$K$32="Da valutare","Da valutare",IF(E657="","Da completare",IF(D657&lt;=Spese!$J$32,"Saldata",IF(E657&lt;Parametri!$B$3,"Scaduta",IF(E657&lt;=Parametri!$B$3+Parametri!$B$4,"In scadenza","Programmata"))))))),"Da completare"))</f>
        <v/>
      </c>
      <c r="H657" s="23">
        <f>IF(A657="","",Spese!$D$32)</f>
        <v/>
      </c>
    </row>
    <row r="658">
      <c r="A658" s="9">
        <f>IFERROR(IF(OR(Spese!$A$32="",6&gt;Spese!$G$32),"",Spese!$A$32),"")</f>
        <v/>
      </c>
      <c r="B658" s="27">
        <f>IF(A658="","",Spese!$B$32)</f>
        <v/>
      </c>
      <c r="C658" s="27">
        <f>IF(A658="","",Spese!$C$32)</f>
        <v/>
      </c>
      <c r="D658" s="10">
        <f>IF(A658="","",6)</f>
        <v/>
      </c>
      <c r="E658" s="25">
        <f>IF(A658="","",IFERROR(EDATE(Spese!$I$32,(D658-1)*Spese!$H$32),""))</f>
        <v/>
      </c>
      <c r="F658" s="40">
        <f>IF(A658="","",IFERROR(IF(D658=Spese!$G$32,Spese!$L$32-Spese!$M$32*(Spese!$G$32-1),Spese!$M$32),""))</f>
        <v/>
      </c>
      <c r="G658" s="9">
        <f>IF(A658="","",IFERROR(IF(Spese!$K$32="Annullato","Annullata",IF(Spese!$K$32="Sospeso","Sospesa",IF(Spese!$K$32="Da valutare","Da valutare",IF(E658="","Da completare",IF(D658&lt;=Spese!$J$32,"Saldata",IF(E658&lt;Parametri!$B$3,"Scaduta",IF(E658&lt;=Parametri!$B$3+Parametri!$B$4,"In scadenza","Programmata"))))))),"Da completare"))</f>
        <v/>
      </c>
      <c r="H658" s="27">
        <f>IF(A658="","",Spese!$D$32)</f>
        <v/>
      </c>
    </row>
    <row r="659">
      <c r="A659" s="5">
        <f>IFERROR(IF(OR(Spese!$A$32="",7&gt;Spese!$G$32),"",Spese!$A$32),"")</f>
        <v/>
      </c>
      <c r="B659" s="23">
        <f>IF(A659="","",Spese!$B$32)</f>
        <v/>
      </c>
      <c r="C659" s="23">
        <f>IF(A659="","",Spese!$C$32)</f>
        <v/>
      </c>
      <c r="D659" s="6">
        <f>IF(A659="","",7)</f>
        <v/>
      </c>
      <c r="E659" s="21">
        <f>IF(A659="","",IFERROR(EDATE(Spese!$I$32,(D659-1)*Spese!$H$32),""))</f>
        <v/>
      </c>
      <c r="F659" s="38">
        <f>IF(A659="","",IFERROR(IF(D659=Spese!$G$32,Spese!$L$32-Spese!$M$32*(Spese!$G$32-1),Spese!$M$32),""))</f>
        <v/>
      </c>
      <c r="G659" s="5">
        <f>IF(A659="","",IFERROR(IF(Spese!$K$32="Annullato","Annullata",IF(Spese!$K$32="Sospeso","Sospesa",IF(Spese!$K$32="Da valutare","Da valutare",IF(E659="","Da completare",IF(D659&lt;=Spese!$J$32,"Saldata",IF(E659&lt;Parametri!$B$3,"Scaduta",IF(E659&lt;=Parametri!$B$3+Parametri!$B$4,"In scadenza","Programmata"))))))),"Da completare"))</f>
        <v/>
      </c>
      <c r="H659" s="23">
        <f>IF(A659="","",Spese!$D$32)</f>
        <v/>
      </c>
    </row>
    <row r="660">
      <c r="A660" s="9">
        <f>IFERROR(IF(OR(Spese!$A$32="",8&gt;Spese!$G$32),"",Spese!$A$32),"")</f>
        <v/>
      </c>
      <c r="B660" s="27">
        <f>IF(A660="","",Spese!$B$32)</f>
        <v/>
      </c>
      <c r="C660" s="27">
        <f>IF(A660="","",Spese!$C$32)</f>
        <v/>
      </c>
      <c r="D660" s="10">
        <f>IF(A660="","",8)</f>
        <v/>
      </c>
      <c r="E660" s="25">
        <f>IF(A660="","",IFERROR(EDATE(Spese!$I$32,(D660-1)*Spese!$H$32),""))</f>
        <v/>
      </c>
      <c r="F660" s="40">
        <f>IF(A660="","",IFERROR(IF(D660=Spese!$G$32,Spese!$L$32-Spese!$M$32*(Spese!$G$32-1),Spese!$M$32),""))</f>
        <v/>
      </c>
      <c r="G660" s="9">
        <f>IF(A660="","",IFERROR(IF(Spese!$K$32="Annullato","Annullata",IF(Spese!$K$32="Sospeso","Sospesa",IF(Spese!$K$32="Da valutare","Da valutare",IF(E660="","Da completare",IF(D660&lt;=Spese!$J$32,"Saldata",IF(E660&lt;Parametri!$B$3,"Scaduta",IF(E660&lt;=Parametri!$B$3+Parametri!$B$4,"In scadenza","Programmata"))))))),"Da completare"))</f>
        <v/>
      </c>
      <c r="H660" s="27">
        <f>IF(A660="","",Spese!$D$32)</f>
        <v/>
      </c>
    </row>
    <row r="661">
      <c r="A661" s="5">
        <f>IFERROR(IF(OR(Spese!$A$32="",9&gt;Spese!$G$32),"",Spese!$A$32),"")</f>
        <v/>
      </c>
      <c r="B661" s="23">
        <f>IF(A661="","",Spese!$B$32)</f>
        <v/>
      </c>
      <c r="C661" s="23">
        <f>IF(A661="","",Spese!$C$32)</f>
        <v/>
      </c>
      <c r="D661" s="6">
        <f>IF(A661="","",9)</f>
        <v/>
      </c>
      <c r="E661" s="21">
        <f>IF(A661="","",IFERROR(EDATE(Spese!$I$32,(D661-1)*Spese!$H$32),""))</f>
        <v/>
      </c>
      <c r="F661" s="38">
        <f>IF(A661="","",IFERROR(IF(D661=Spese!$G$32,Spese!$L$32-Spese!$M$32*(Spese!$G$32-1),Spese!$M$32),""))</f>
        <v/>
      </c>
      <c r="G661" s="5">
        <f>IF(A661="","",IFERROR(IF(Spese!$K$32="Annullato","Annullata",IF(Spese!$K$32="Sospeso","Sospesa",IF(Spese!$K$32="Da valutare","Da valutare",IF(E661="","Da completare",IF(D661&lt;=Spese!$J$32,"Saldata",IF(E661&lt;Parametri!$B$3,"Scaduta",IF(E661&lt;=Parametri!$B$3+Parametri!$B$4,"In scadenza","Programmata"))))))),"Da completare"))</f>
        <v/>
      </c>
      <c r="H661" s="23">
        <f>IF(A661="","",Spese!$D$32)</f>
        <v/>
      </c>
    </row>
    <row r="662">
      <c r="A662" s="9">
        <f>IFERROR(IF(OR(Spese!$A$32="",10&gt;Spese!$G$32),"",Spese!$A$32),"")</f>
        <v/>
      </c>
      <c r="B662" s="27">
        <f>IF(A662="","",Spese!$B$32)</f>
        <v/>
      </c>
      <c r="C662" s="27">
        <f>IF(A662="","",Spese!$C$32)</f>
        <v/>
      </c>
      <c r="D662" s="10">
        <f>IF(A662="","",10)</f>
        <v/>
      </c>
      <c r="E662" s="25">
        <f>IF(A662="","",IFERROR(EDATE(Spese!$I$32,(D662-1)*Spese!$H$32),""))</f>
        <v/>
      </c>
      <c r="F662" s="40">
        <f>IF(A662="","",IFERROR(IF(D662=Spese!$G$32,Spese!$L$32-Spese!$M$32*(Spese!$G$32-1),Spese!$M$32),""))</f>
        <v/>
      </c>
      <c r="G662" s="9">
        <f>IF(A662="","",IFERROR(IF(Spese!$K$32="Annullato","Annullata",IF(Spese!$K$32="Sospeso","Sospesa",IF(Spese!$K$32="Da valutare","Da valutare",IF(E662="","Da completare",IF(D662&lt;=Spese!$J$32,"Saldata",IF(E662&lt;Parametri!$B$3,"Scaduta",IF(E662&lt;=Parametri!$B$3+Parametri!$B$4,"In scadenza","Programmata"))))))),"Da completare"))</f>
        <v/>
      </c>
      <c r="H662" s="27">
        <f>IF(A662="","",Spese!$D$32)</f>
        <v/>
      </c>
    </row>
    <row r="663">
      <c r="A663" s="5">
        <f>IFERROR(IF(OR(Spese!$A$32="",11&gt;Spese!$G$32),"",Spese!$A$32),"")</f>
        <v/>
      </c>
      <c r="B663" s="23">
        <f>IF(A663="","",Spese!$B$32)</f>
        <v/>
      </c>
      <c r="C663" s="23">
        <f>IF(A663="","",Spese!$C$32)</f>
        <v/>
      </c>
      <c r="D663" s="6">
        <f>IF(A663="","",11)</f>
        <v/>
      </c>
      <c r="E663" s="21">
        <f>IF(A663="","",IFERROR(EDATE(Spese!$I$32,(D663-1)*Spese!$H$32),""))</f>
        <v/>
      </c>
      <c r="F663" s="38">
        <f>IF(A663="","",IFERROR(IF(D663=Spese!$G$32,Spese!$L$32-Spese!$M$32*(Spese!$G$32-1),Spese!$M$32),""))</f>
        <v/>
      </c>
      <c r="G663" s="5">
        <f>IF(A663="","",IFERROR(IF(Spese!$K$32="Annullato","Annullata",IF(Spese!$K$32="Sospeso","Sospesa",IF(Spese!$K$32="Da valutare","Da valutare",IF(E663="","Da completare",IF(D663&lt;=Spese!$J$32,"Saldata",IF(E663&lt;Parametri!$B$3,"Scaduta",IF(E663&lt;=Parametri!$B$3+Parametri!$B$4,"In scadenza","Programmata"))))))),"Da completare"))</f>
        <v/>
      </c>
      <c r="H663" s="23">
        <f>IF(A663="","",Spese!$D$32)</f>
        <v/>
      </c>
    </row>
    <row r="664">
      <c r="A664" s="9">
        <f>IFERROR(IF(OR(Spese!$A$32="",12&gt;Spese!$G$32),"",Spese!$A$32),"")</f>
        <v/>
      </c>
      <c r="B664" s="27">
        <f>IF(A664="","",Spese!$B$32)</f>
        <v/>
      </c>
      <c r="C664" s="27">
        <f>IF(A664="","",Spese!$C$32)</f>
        <v/>
      </c>
      <c r="D664" s="10">
        <f>IF(A664="","",12)</f>
        <v/>
      </c>
      <c r="E664" s="25">
        <f>IF(A664="","",IFERROR(EDATE(Spese!$I$32,(D664-1)*Spese!$H$32),""))</f>
        <v/>
      </c>
      <c r="F664" s="40">
        <f>IF(A664="","",IFERROR(IF(D664=Spese!$G$32,Spese!$L$32-Spese!$M$32*(Spese!$G$32-1),Spese!$M$32),""))</f>
        <v/>
      </c>
      <c r="G664" s="9">
        <f>IF(A664="","",IFERROR(IF(Spese!$K$32="Annullato","Annullata",IF(Spese!$K$32="Sospeso","Sospesa",IF(Spese!$K$32="Da valutare","Da valutare",IF(E664="","Da completare",IF(D664&lt;=Spese!$J$32,"Saldata",IF(E664&lt;Parametri!$B$3,"Scaduta",IF(E664&lt;=Parametri!$B$3+Parametri!$B$4,"In scadenza","Programmata"))))))),"Da completare"))</f>
        <v/>
      </c>
      <c r="H664" s="27">
        <f>IF(A664="","",Spese!$D$32)</f>
        <v/>
      </c>
    </row>
    <row r="665">
      <c r="A665" s="5">
        <f>IFERROR(IF(OR(Spese!$A$32="",13&gt;Spese!$G$32),"",Spese!$A$32),"")</f>
        <v/>
      </c>
      <c r="B665" s="23">
        <f>IF(A665="","",Spese!$B$32)</f>
        <v/>
      </c>
      <c r="C665" s="23">
        <f>IF(A665="","",Spese!$C$32)</f>
        <v/>
      </c>
      <c r="D665" s="6">
        <f>IF(A665="","",13)</f>
        <v/>
      </c>
      <c r="E665" s="21">
        <f>IF(A665="","",IFERROR(EDATE(Spese!$I$32,(D665-1)*Spese!$H$32),""))</f>
        <v/>
      </c>
      <c r="F665" s="38">
        <f>IF(A665="","",IFERROR(IF(D665=Spese!$G$32,Spese!$L$32-Spese!$M$32*(Spese!$G$32-1),Spese!$M$32),""))</f>
        <v/>
      </c>
      <c r="G665" s="5">
        <f>IF(A665="","",IFERROR(IF(Spese!$K$32="Annullato","Annullata",IF(Spese!$K$32="Sospeso","Sospesa",IF(Spese!$K$32="Da valutare","Da valutare",IF(E665="","Da completare",IF(D665&lt;=Spese!$J$32,"Saldata",IF(E665&lt;Parametri!$B$3,"Scaduta",IF(E665&lt;=Parametri!$B$3+Parametri!$B$4,"In scadenza","Programmata"))))))),"Da completare"))</f>
        <v/>
      </c>
      <c r="H665" s="23">
        <f>IF(A665="","",Spese!$D$32)</f>
        <v/>
      </c>
    </row>
    <row r="666">
      <c r="A666" s="9">
        <f>IFERROR(IF(OR(Spese!$A$32="",14&gt;Spese!$G$32),"",Spese!$A$32),"")</f>
        <v/>
      </c>
      <c r="B666" s="27">
        <f>IF(A666="","",Spese!$B$32)</f>
        <v/>
      </c>
      <c r="C666" s="27">
        <f>IF(A666="","",Spese!$C$32)</f>
        <v/>
      </c>
      <c r="D666" s="10">
        <f>IF(A666="","",14)</f>
        <v/>
      </c>
      <c r="E666" s="25">
        <f>IF(A666="","",IFERROR(EDATE(Spese!$I$32,(D666-1)*Spese!$H$32),""))</f>
        <v/>
      </c>
      <c r="F666" s="40">
        <f>IF(A666="","",IFERROR(IF(D666=Spese!$G$32,Spese!$L$32-Spese!$M$32*(Spese!$G$32-1),Spese!$M$32),""))</f>
        <v/>
      </c>
      <c r="G666" s="9">
        <f>IF(A666="","",IFERROR(IF(Spese!$K$32="Annullato","Annullata",IF(Spese!$K$32="Sospeso","Sospesa",IF(Spese!$K$32="Da valutare","Da valutare",IF(E666="","Da completare",IF(D666&lt;=Spese!$J$32,"Saldata",IF(E666&lt;Parametri!$B$3,"Scaduta",IF(E666&lt;=Parametri!$B$3+Parametri!$B$4,"In scadenza","Programmata"))))))),"Da completare"))</f>
        <v/>
      </c>
      <c r="H666" s="27">
        <f>IF(A666="","",Spese!$D$32)</f>
        <v/>
      </c>
    </row>
    <row r="667">
      <c r="A667" s="5">
        <f>IFERROR(IF(OR(Spese!$A$32="",15&gt;Spese!$G$32),"",Spese!$A$32),"")</f>
        <v/>
      </c>
      <c r="B667" s="23">
        <f>IF(A667="","",Spese!$B$32)</f>
        <v/>
      </c>
      <c r="C667" s="23">
        <f>IF(A667="","",Spese!$C$32)</f>
        <v/>
      </c>
      <c r="D667" s="6">
        <f>IF(A667="","",15)</f>
        <v/>
      </c>
      <c r="E667" s="21">
        <f>IF(A667="","",IFERROR(EDATE(Spese!$I$32,(D667-1)*Spese!$H$32),""))</f>
        <v/>
      </c>
      <c r="F667" s="38">
        <f>IF(A667="","",IFERROR(IF(D667=Spese!$G$32,Spese!$L$32-Spese!$M$32*(Spese!$G$32-1),Spese!$M$32),""))</f>
        <v/>
      </c>
      <c r="G667" s="5">
        <f>IF(A667="","",IFERROR(IF(Spese!$K$32="Annullato","Annullata",IF(Spese!$K$32="Sospeso","Sospesa",IF(Spese!$K$32="Da valutare","Da valutare",IF(E667="","Da completare",IF(D667&lt;=Spese!$J$32,"Saldata",IF(E667&lt;Parametri!$B$3,"Scaduta",IF(E667&lt;=Parametri!$B$3+Parametri!$B$4,"In scadenza","Programmata"))))))),"Da completare"))</f>
        <v/>
      </c>
      <c r="H667" s="23">
        <f>IF(A667="","",Spese!$D$32)</f>
        <v/>
      </c>
    </row>
    <row r="668">
      <c r="A668" s="9">
        <f>IFERROR(IF(OR(Spese!$A$32="",16&gt;Spese!$G$32),"",Spese!$A$32),"")</f>
        <v/>
      </c>
      <c r="B668" s="27">
        <f>IF(A668="","",Spese!$B$32)</f>
        <v/>
      </c>
      <c r="C668" s="27">
        <f>IF(A668="","",Spese!$C$32)</f>
        <v/>
      </c>
      <c r="D668" s="10">
        <f>IF(A668="","",16)</f>
        <v/>
      </c>
      <c r="E668" s="25">
        <f>IF(A668="","",IFERROR(EDATE(Spese!$I$32,(D668-1)*Spese!$H$32),""))</f>
        <v/>
      </c>
      <c r="F668" s="40">
        <f>IF(A668="","",IFERROR(IF(D668=Spese!$G$32,Spese!$L$32-Spese!$M$32*(Spese!$G$32-1),Spese!$M$32),""))</f>
        <v/>
      </c>
      <c r="G668" s="9">
        <f>IF(A668="","",IFERROR(IF(Spese!$K$32="Annullato","Annullata",IF(Spese!$K$32="Sospeso","Sospesa",IF(Spese!$K$32="Da valutare","Da valutare",IF(E668="","Da completare",IF(D668&lt;=Spese!$J$32,"Saldata",IF(E668&lt;Parametri!$B$3,"Scaduta",IF(E668&lt;=Parametri!$B$3+Parametri!$B$4,"In scadenza","Programmata"))))))),"Da completare"))</f>
        <v/>
      </c>
      <c r="H668" s="27">
        <f>IF(A668="","",Spese!$D$32)</f>
        <v/>
      </c>
    </row>
    <row r="669">
      <c r="A669" s="5">
        <f>IFERROR(IF(OR(Spese!$A$32="",17&gt;Spese!$G$32),"",Spese!$A$32),"")</f>
        <v/>
      </c>
      <c r="B669" s="23">
        <f>IF(A669="","",Spese!$B$32)</f>
        <v/>
      </c>
      <c r="C669" s="23">
        <f>IF(A669="","",Spese!$C$32)</f>
        <v/>
      </c>
      <c r="D669" s="6">
        <f>IF(A669="","",17)</f>
        <v/>
      </c>
      <c r="E669" s="21">
        <f>IF(A669="","",IFERROR(EDATE(Spese!$I$32,(D669-1)*Spese!$H$32),""))</f>
        <v/>
      </c>
      <c r="F669" s="38">
        <f>IF(A669="","",IFERROR(IF(D669=Spese!$G$32,Spese!$L$32-Spese!$M$32*(Spese!$G$32-1),Spese!$M$32),""))</f>
        <v/>
      </c>
      <c r="G669" s="5">
        <f>IF(A669="","",IFERROR(IF(Spese!$K$32="Annullato","Annullata",IF(Spese!$K$32="Sospeso","Sospesa",IF(Spese!$K$32="Da valutare","Da valutare",IF(E669="","Da completare",IF(D669&lt;=Spese!$J$32,"Saldata",IF(E669&lt;Parametri!$B$3,"Scaduta",IF(E669&lt;=Parametri!$B$3+Parametri!$B$4,"In scadenza","Programmata"))))))),"Da completare"))</f>
        <v/>
      </c>
      <c r="H669" s="23">
        <f>IF(A669="","",Spese!$D$32)</f>
        <v/>
      </c>
    </row>
    <row r="670">
      <c r="A670" s="9">
        <f>IFERROR(IF(OR(Spese!$A$32="",18&gt;Spese!$G$32),"",Spese!$A$32),"")</f>
        <v/>
      </c>
      <c r="B670" s="27">
        <f>IF(A670="","",Spese!$B$32)</f>
        <v/>
      </c>
      <c r="C670" s="27">
        <f>IF(A670="","",Spese!$C$32)</f>
        <v/>
      </c>
      <c r="D670" s="10">
        <f>IF(A670="","",18)</f>
        <v/>
      </c>
      <c r="E670" s="25">
        <f>IF(A670="","",IFERROR(EDATE(Spese!$I$32,(D670-1)*Spese!$H$32),""))</f>
        <v/>
      </c>
      <c r="F670" s="40">
        <f>IF(A670="","",IFERROR(IF(D670=Spese!$G$32,Spese!$L$32-Spese!$M$32*(Spese!$G$32-1),Spese!$M$32),""))</f>
        <v/>
      </c>
      <c r="G670" s="9">
        <f>IF(A670="","",IFERROR(IF(Spese!$K$32="Annullato","Annullata",IF(Spese!$K$32="Sospeso","Sospesa",IF(Spese!$K$32="Da valutare","Da valutare",IF(E670="","Da completare",IF(D670&lt;=Spese!$J$32,"Saldata",IF(E670&lt;Parametri!$B$3,"Scaduta",IF(E670&lt;=Parametri!$B$3+Parametri!$B$4,"In scadenza","Programmata"))))))),"Da completare"))</f>
        <v/>
      </c>
      <c r="H670" s="27">
        <f>IF(A670="","",Spese!$D$32)</f>
        <v/>
      </c>
    </row>
    <row r="671">
      <c r="A671" s="5">
        <f>IFERROR(IF(OR(Spese!$A$32="",19&gt;Spese!$G$32),"",Spese!$A$32),"")</f>
        <v/>
      </c>
      <c r="B671" s="23">
        <f>IF(A671="","",Spese!$B$32)</f>
        <v/>
      </c>
      <c r="C671" s="23">
        <f>IF(A671="","",Spese!$C$32)</f>
        <v/>
      </c>
      <c r="D671" s="6">
        <f>IF(A671="","",19)</f>
        <v/>
      </c>
      <c r="E671" s="21">
        <f>IF(A671="","",IFERROR(EDATE(Spese!$I$32,(D671-1)*Spese!$H$32),""))</f>
        <v/>
      </c>
      <c r="F671" s="38">
        <f>IF(A671="","",IFERROR(IF(D671=Spese!$G$32,Spese!$L$32-Spese!$M$32*(Spese!$G$32-1),Spese!$M$32),""))</f>
        <v/>
      </c>
      <c r="G671" s="5">
        <f>IF(A671="","",IFERROR(IF(Spese!$K$32="Annullato","Annullata",IF(Spese!$K$32="Sospeso","Sospesa",IF(Spese!$K$32="Da valutare","Da valutare",IF(E671="","Da completare",IF(D671&lt;=Spese!$J$32,"Saldata",IF(E671&lt;Parametri!$B$3,"Scaduta",IF(E671&lt;=Parametri!$B$3+Parametri!$B$4,"In scadenza","Programmata"))))))),"Da completare"))</f>
        <v/>
      </c>
      <c r="H671" s="23">
        <f>IF(A671="","",Spese!$D$32)</f>
        <v/>
      </c>
    </row>
    <row r="672">
      <c r="A672" s="9">
        <f>IFERROR(IF(OR(Spese!$A$32="",20&gt;Spese!$G$32),"",Spese!$A$32),"")</f>
        <v/>
      </c>
      <c r="B672" s="27">
        <f>IF(A672="","",Spese!$B$32)</f>
        <v/>
      </c>
      <c r="C672" s="27">
        <f>IF(A672="","",Spese!$C$32)</f>
        <v/>
      </c>
      <c r="D672" s="10">
        <f>IF(A672="","",20)</f>
        <v/>
      </c>
      <c r="E672" s="25">
        <f>IF(A672="","",IFERROR(EDATE(Spese!$I$32,(D672-1)*Spese!$H$32),""))</f>
        <v/>
      </c>
      <c r="F672" s="40">
        <f>IF(A672="","",IFERROR(IF(D672=Spese!$G$32,Spese!$L$32-Spese!$M$32*(Spese!$G$32-1),Spese!$M$32),""))</f>
        <v/>
      </c>
      <c r="G672" s="9">
        <f>IF(A672="","",IFERROR(IF(Spese!$K$32="Annullato","Annullata",IF(Spese!$K$32="Sospeso","Sospesa",IF(Spese!$K$32="Da valutare","Da valutare",IF(E672="","Da completare",IF(D672&lt;=Spese!$J$32,"Saldata",IF(E672&lt;Parametri!$B$3,"Scaduta",IF(E672&lt;=Parametri!$B$3+Parametri!$B$4,"In scadenza","Programmata"))))))),"Da completare"))</f>
        <v/>
      </c>
      <c r="H672" s="27">
        <f>IF(A672="","",Spese!$D$32)</f>
        <v/>
      </c>
    </row>
    <row r="673">
      <c r="A673" s="5">
        <f>IFERROR(IF(OR(Spese!$A$32="",21&gt;Spese!$G$32),"",Spese!$A$32),"")</f>
        <v/>
      </c>
      <c r="B673" s="23">
        <f>IF(A673="","",Spese!$B$32)</f>
        <v/>
      </c>
      <c r="C673" s="23">
        <f>IF(A673="","",Spese!$C$32)</f>
        <v/>
      </c>
      <c r="D673" s="6">
        <f>IF(A673="","",21)</f>
        <v/>
      </c>
      <c r="E673" s="21">
        <f>IF(A673="","",IFERROR(EDATE(Spese!$I$32,(D673-1)*Spese!$H$32),""))</f>
        <v/>
      </c>
      <c r="F673" s="38">
        <f>IF(A673="","",IFERROR(IF(D673=Spese!$G$32,Spese!$L$32-Spese!$M$32*(Spese!$G$32-1),Spese!$M$32),""))</f>
        <v/>
      </c>
      <c r="G673" s="5">
        <f>IF(A673="","",IFERROR(IF(Spese!$K$32="Annullato","Annullata",IF(Spese!$K$32="Sospeso","Sospesa",IF(Spese!$K$32="Da valutare","Da valutare",IF(E673="","Da completare",IF(D673&lt;=Spese!$J$32,"Saldata",IF(E673&lt;Parametri!$B$3,"Scaduta",IF(E673&lt;=Parametri!$B$3+Parametri!$B$4,"In scadenza","Programmata"))))))),"Da completare"))</f>
        <v/>
      </c>
      <c r="H673" s="23">
        <f>IF(A673="","",Spese!$D$32)</f>
        <v/>
      </c>
    </row>
    <row r="674">
      <c r="A674" s="9">
        <f>IFERROR(IF(OR(Spese!$A$32="",22&gt;Spese!$G$32),"",Spese!$A$32),"")</f>
        <v/>
      </c>
      <c r="B674" s="27">
        <f>IF(A674="","",Spese!$B$32)</f>
        <v/>
      </c>
      <c r="C674" s="27">
        <f>IF(A674="","",Spese!$C$32)</f>
        <v/>
      </c>
      <c r="D674" s="10">
        <f>IF(A674="","",22)</f>
        <v/>
      </c>
      <c r="E674" s="25">
        <f>IF(A674="","",IFERROR(EDATE(Spese!$I$32,(D674-1)*Spese!$H$32),""))</f>
        <v/>
      </c>
      <c r="F674" s="40">
        <f>IF(A674="","",IFERROR(IF(D674=Spese!$G$32,Spese!$L$32-Spese!$M$32*(Spese!$G$32-1),Spese!$M$32),""))</f>
        <v/>
      </c>
      <c r="G674" s="9">
        <f>IF(A674="","",IFERROR(IF(Spese!$K$32="Annullato","Annullata",IF(Spese!$K$32="Sospeso","Sospesa",IF(Spese!$K$32="Da valutare","Da valutare",IF(E674="","Da completare",IF(D674&lt;=Spese!$J$32,"Saldata",IF(E674&lt;Parametri!$B$3,"Scaduta",IF(E674&lt;=Parametri!$B$3+Parametri!$B$4,"In scadenza","Programmata"))))))),"Da completare"))</f>
        <v/>
      </c>
      <c r="H674" s="27">
        <f>IF(A674="","",Spese!$D$32)</f>
        <v/>
      </c>
    </row>
    <row r="675">
      <c r="A675" s="5">
        <f>IFERROR(IF(OR(Spese!$A$32="",23&gt;Spese!$G$32),"",Spese!$A$32),"")</f>
        <v/>
      </c>
      <c r="B675" s="23">
        <f>IF(A675="","",Spese!$B$32)</f>
        <v/>
      </c>
      <c r="C675" s="23">
        <f>IF(A675="","",Spese!$C$32)</f>
        <v/>
      </c>
      <c r="D675" s="6">
        <f>IF(A675="","",23)</f>
        <v/>
      </c>
      <c r="E675" s="21">
        <f>IF(A675="","",IFERROR(EDATE(Spese!$I$32,(D675-1)*Spese!$H$32),""))</f>
        <v/>
      </c>
      <c r="F675" s="38">
        <f>IF(A675="","",IFERROR(IF(D675=Spese!$G$32,Spese!$L$32-Spese!$M$32*(Spese!$G$32-1),Spese!$M$32),""))</f>
        <v/>
      </c>
      <c r="G675" s="5">
        <f>IF(A675="","",IFERROR(IF(Spese!$K$32="Annullato","Annullata",IF(Spese!$K$32="Sospeso","Sospesa",IF(Spese!$K$32="Da valutare","Da valutare",IF(E675="","Da completare",IF(D675&lt;=Spese!$J$32,"Saldata",IF(E675&lt;Parametri!$B$3,"Scaduta",IF(E675&lt;=Parametri!$B$3+Parametri!$B$4,"In scadenza","Programmata"))))))),"Da completare"))</f>
        <v/>
      </c>
      <c r="H675" s="23">
        <f>IF(A675="","",Spese!$D$32)</f>
        <v/>
      </c>
    </row>
    <row r="676">
      <c r="A676" s="9">
        <f>IFERROR(IF(OR(Spese!$A$32="",24&gt;Spese!$G$32),"",Spese!$A$32),"")</f>
        <v/>
      </c>
      <c r="B676" s="27">
        <f>IF(A676="","",Spese!$B$32)</f>
        <v/>
      </c>
      <c r="C676" s="27">
        <f>IF(A676="","",Spese!$C$32)</f>
        <v/>
      </c>
      <c r="D676" s="10">
        <f>IF(A676="","",24)</f>
        <v/>
      </c>
      <c r="E676" s="25">
        <f>IF(A676="","",IFERROR(EDATE(Spese!$I$32,(D676-1)*Spese!$H$32),""))</f>
        <v/>
      </c>
      <c r="F676" s="40">
        <f>IF(A676="","",IFERROR(IF(D676=Spese!$G$32,Spese!$L$32-Spese!$M$32*(Spese!$G$32-1),Spese!$M$32),""))</f>
        <v/>
      </c>
      <c r="G676" s="9">
        <f>IF(A676="","",IFERROR(IF(Spese!$K$32="Annullato","Annullata",IF(Spese!$K$32="Sospeso","Sospesa",IF(Spese!$K$32="Da valutare","Da valutare",IF(E676="","Da completare",IF(D676&lt;=Spese!$J$32,"Saldata",IF(E676&lt;Parametri!$B$3,"Scaduta",IF(E676&lt;=Parametri!$B$3+Parametri!$B$4,"In scadenza","Programmata"))))))),"Da completare"))</f>
        <v/>
      </c>
      <c r="H676" s="27">
        <f>IF(A676="","",Spese!$D$32)</f>
        <v/>
      </c>
    </row>
    <row r="677">
      <c r="A677" s="5">
        <f>IFERROR(IF(OR(Spese!$A$33="",1&gt;Spese!$G$33),"",Spese!$A$33),"")</f>
        <v/>
      </c>
      <c r="B677" s="23">
        <f>IF(A677="","",Spese!$B$33)</f>
        <v/>
      </c>
      <c r="C677" s="23">
        <f>IF(A677="","",Spese!$C$33)</f>
        <v/>
      </c>
      <c r="D677" s="6">
        <f>IF(A677="","",1)</f>
        <v/>
      </c>
      <c r="E677" s="21">
        <f>IF(A677="","",IFERROR(EDATE(Spese!$I$33,(D677-1)*Spese!$H$33),""))</f>
        <v/>
      </c>
      <c r="F677" s="38">
        <f>IF(A677="","",IFERROR(IF(D677=Spese!$G$33,Spese!$L$33-Spese!$M$33*(Spese!$G$33-1),Spese!$M$33),""))</f>
        <v/>
      </c>
      <c r="G677" s="5">
        <f>IF(A677="","",IFERROR(IF(Spese!$K$33="Annullato","Annullata",IF(Spese!$K$33="Sospeso","Sospesa",IF(Spese!$K$33="Da valutare","Da valutare",IF(E677="","Da completare",IF(D677&lt;=Spese!$J$33,"Saldata",IF(E677&lt;Parametri!$B$3,"Scaduta",IF(E677&lt;=Parametri!$B$3+Parametri!$B$4,"In scadenza","Programmata"))))))),"Da completare"))</f>
        <v/>
      </c>
      <c r="H677" s="23">
        <f>IF(A677="","",Spese!$D$33)</f>
        <v/>
      </c>
    </row>
    <row r="678">
      <c r="A678" s="9">
        <f>IFERROR(IF(OR(Spese!$A$33="",2&gt;Spese!$G$33),"",Spese!$A$33),"")</f>
        <v/>
      </c>
      <c r="B678" s="27">
        <f>IF(A678="","",Spese!$B$33)</f>
        <v/>
      </c>
      <c r="C678" s="27">
        <f>IF(A678="","",Spese!$C$33)</f>
        <v/>
      </c>
      <c r="D678" s="10">
        <f>IF(A678="","",2)</f>
        <v/>
      </c>
      <c r="E678" s="25">
        <f>IF(A678="","",IFERROR(EDATE(Spese!$I$33,(D678-1)*Spese!$H$33),""))</f>
        <v/>
      </c>
      <c r="F678" s="40">
        <f>IF(A678="","",IFERROR(IF(D678=Spese!$G$33,Spese!$L$33-Spese!$M$33*(Spese!$G$33-1),Spese!$M$33),""))</f>
        <v/>
      </c>
      <c r="G678" s="9">
        <f>IF(A678="","",IFERROR(IF(Spese!$K$33="Annullato","Annullata",IF(Spese!$K$33="Sospeso","Sospesa",IF(Spese!$K$33="Da valutare","Da valutare",IF(E678="","Da completare",IF(D678&lt;=Spese!$J$33,"Saldata",IF(E678&lt;Parametri!$B$3,"Scaduta",IF(E678&lt;=Parametri!$B$3+Parametri!$B$4,"In scadenza","Programmata"))))))),"Da completare"))</f>
        <v/>
      </c>
      <c r="H678" s="27">
        <f>IF(A678="","",Spese!$D$33)</f>
        <v/>
      </c>
    </row>
    <row r="679">
      <c r="A679" s="5">
        <f>IFERROR(IF(OR(Spese!$A$33="",3&gt;Spese!$G$33),"",Spese!$A$33),"")</f>
        <v/>
      </c>
      <c r="B679" s="23">
        <f>IF(A679="","",Spese!$B$33)</f>
        <v/>
      </c>
      <c r="C679" s="23">
        <f>IF(A679="","",Spese!$C$33)</f>
        <v/>
      </c>
      <c r="D679" s="6">
        <f>IF(A679="","",3)</f>
        <v/>
      </c>
      <c r="E679" s="21">
        <f>IF(A679="","",IFERROR(EDATE(Spese!$I$33,(D679-1)*Spese!$H$33),""))</f>
        <v/>
      </c>
      <c r="F679" s="38">
        <f>IF(A679="","",IFERROR(IF(D679=Spese!$G$33,Spese!$L$33-Spese!$M$33*(Spese!$G$33-1),Spese!$M$33),""))</f>
        <v/>
      </c>
      <c r="G679" s="5">
        <f>IF(A679="","",IFERROR(IF(Spese!$K$33="Annullato","Annullata",IF(Spese!$K$33="Sospeso","Sospesa",IF(Spese!$K$33="Da valutare","Da valutare",IF(E679="","Da completare",IF(D679&lt;=Spese!$J$33,"Saldata",IF(E679&lt;Parametri!$B$3,"Scaduta",IF(E679&lt;=Parametri!$B$3+Parametri!$B$4,"In scadenza","Programmata"))))))),"Da completare"))</f>
        <v/>
      </c>
      <c r="H679" s="23">
        <f>IF(A679="","",Spese!$D$33)</f>
        <v/>
      </c>
    </row>
    <row r="680">
      <c r="A680" s="9">
        <f>IFERROR(IF(OR(Spese!$A$33="",4&gt;Spese!$G$33),"",Spese!$A$33),"")</f>
        <v/>
      </c>
      <c r="B680" s="27">
        <f>IF(A680="","",Spese!$B$33)</f>
        <v/>
      </c>
      <c r="C680" s="27">
        <f>IF(A680="","",Spese!$C$33)</f>
        <v/>
      </c>
      <c r="D680" s="10">
        <f>IF(A680="","",4)</f>
        <v/>
      </c>
      <c r="E680" s="25">
        <f>IF(A680="","",IFERROR(EDATE(Spese!$I$33,(D680-1)*Spese!$H$33),""))</f>
        <v/>
      </c>
      <c r="F680" s="40">
        <f>IF(A680="","",IFERROR(IF(D680=Spese!$G$33,Spese!$L$33-Spese!$M$33*(Spese!$G$33-1),Spese!$M$33),""))</f>
        <v/>
      </c>
      <c r="G680" s="9">
        <f>IF(A680="","",IFERROR(IF(Spese!$K$33="Annullato","Annullata",IF(Spese!$K$33="Sospeso","Sospesa",IF(Spese!$K$33="Da valutare","Da valutare",IF(E680="","Da completare",IF(D680&lt;=Spese!$J$33,"Saldata",IF(E680&lt;Parametri!$B$3,"Scaduta",IF(E680&lt;=Parametri!$B$3+Parametri!$B$4,"In scadenza","Programmata"))))))),"Da completare"))</f>
        <v/>
      </c>
      <c r="H680" s="27">
        <f>IF(A680="","",Spese!$D$33)</f>
        <v/>
      </c>
    </row>
    <row r="681">
      <c r="A681" s="5">
        <f>IFERROR(IF(OR(Spese!$A$33="",5&gt;Spese!$G$33),"",Spese!$A$33),"")</f>
        <v/>
      </c>
      <c r="B681" s="23">
        <f>IF(A681="","",Spese!$B$33)</f>
        <v/>
      </c>
      <c r="C681" s="23">
        <f>IF(A681="","",Spese!$C$33)</f>
        <v/>
      </c>
      <c r="D681" s="6">
        <f>IF(A681="","",5)</f>
        <v/>
      </c>
      <c r="E681" s="21">
        <f>IF(A681="","",IFERROR(EDATE(Spese!$I$33,(D681-1)*Spese!$H$33),""))</f>
        <v/>
      </c>
      <c r="F681" s="38">
        <f>IF(A681="","",IFERROR(IF(D681=Spese!$G$33,Spese!$L$33-Spese!$M$33*(Spese!$G$33-1),Spese!$M$33),""))</f>
        <v/>
      </c>
      <c r="G681" s="5">
        <f>IF(A681="","",IFERROR(IF(Spese!$K$33="Annullato","Annullata",IF(Spese!$K$33="Sospeso","Sospesa",IF(Spese!$K$33="Da valutare","Da valutare",IF(E681="","Da completare",IF(D681&lt;=Spese!$J$33,"Saldata",IF(E681&lt;Parametri!$B$3,"Scaduta",IF(E681&lt;=Parametri!$B$3+Parametri!$B$4,"In scadenza","Programmata"))))))),"Da completare"))</f>
        <v/>
      </c>
      <c r="H681" s="23">
        <f>IF(A681="","",Spese!$D$33)</f>
        <v/>
      </c>
    </row>
    <row r="682">
      <c r="A682" s="9">
        <f>IFERROR(IF(OR(Spese!$A$33="",6&gt;Spese!$G$33),"",Spese!$A$33),"")</f>
        <v/>
      </c>
      <c r="B682" s="27">
        <f>IF(A682="","",Spese!$B$33)</f>
        <v/>
      </c>
      <c r="C682" s="27">
        <f>IF(A682="","",Spese!$C$33)</f>
        <v/>
      </c>
      <c r="D682" s="10">
        <f>IF(A682="","",6)</f>
        <v/>
      </c>
      <c r="E682" s="25">
        <f>IF(A682="","",IFERROR(EDATE(Spese!$I$33,(D682-1)*Spese!$H$33),""))</f>
        <v/>
      </c>
      <c r="F682" s="40">
        <f>IF(A682="","",IFERROR(IF(D682=Spese!$G$33,Spese!$L$33-Spese!$M$33*(Spese!$G$33-1),Spese!$M$33),""))</f>
        <v/>
      </c>
      <c r="G682" s="9">
        <f>IF(A682="","",IFERROR(IF(Spese!$K$33="Annullato","Annullata",IF(Spese!$K$33="Sospeso","Sospesa",IF(Spese!$K$33="Da valutare","Da valutare",IF(E682="","Da completare",IF(D682&lt;=Spese!$J$33,"Saldata",IF(E682&lt;Parametri!$B$3,"Scaduta",IF(E682&lt;=Parametri!$B$3+Parametri!$B$4,"In scadenza","Programmata"))))))),"Da completare"))</f>
        <v/>
      </c>
      <c r="H682" s="27">
        <f>IF(A682="","",Spese!$D$33)</f>
        <v/>
      </c>
    </row>
    <row r="683">
      <c r="A683" s="5">
        <f>IFERROR(IF(OR(Spese!$A$33="",7&gt;Spese!$G$33),"",Spese!$A$33),"")</f>
        <v/>
      </c>
      <c r="B683" s="23">
        <f>IF(A683="","",Spese!$B$33)</f>
        <v/>
      </c>
      <c r="C683" s="23">
        <f>IF(A683="","",Spese!$C$33)</f>
        <v/>
      </c>
      <c r="D683" s="6">
        <f>IF(A683="","",7)</f>
        <v/>
      </c>
      <c r="E683" s="21">
        <f>IF(A683="","",IFERROR(EDATE(Spese!$I$33,(D683-1)*Spese!$H$33),""))</f>
        <v/>
      </c>
      <c r="F683" s="38">
        <f>IF(A683="","",IFERROR(IF(D683=Spese!$G$33,Spese!$L$33-Spese!$M$33*(Spese!$G$33-1),Spese!$M$33),""))</f>
        <v/>
      </c>
      <c r="G683" s="5">
        <f>IF(A683="","",IFERROR(IF(Spese!$K$33="Annullato","Annullata",IF(Spese!$K$33="Sospeso","Sospesa",IF(Spese!$K$33="Da valutare","Da valutare",IF(E683="","Da completare",IF(D683&lt;=Spese!$J$33,"Saldata",IF(E683&lt;Parametri!$B$3,"Scaduta",IF(E683&lt;=Parametri!$B$3+Parametri!$B$4,"In scadenza","Programmata"))))))),"Da completare"))</f>
        <v/>
      </c>
      <c r="H683" s="23">
        <f>IF(A683="","",Spese!$D$33)</f>
        <v/>
      </c>
    </row>
    <row r="684">
      <c r="A684" s="9">
        <f>IFERROR(IF(OR(Spese!$A$33="",8&gt;Spese!$G$33),"",Spese!$A$33),"")</f>
        <v/>
      </c>
      <c r="B684" s="27">
        <f>IF(A684="","",Spese!$B$33)</f>
        <v/>
      </c>
      <c r="C684" s="27">
        <f>IF(A684="","",Spese!$C$33)</f>
        <v/>
      </c>
      <c r="D684" s="10">
        <f>IF(A684="","",8)</f>
        <v/>
      </c>
      <c r="E684" s="25">
        <f>IF(A684="","",IFERROR(EDATE(Spese!$I$33,(D684-1)*Spese!$H$33),""))</f>
        <v/>
      </c>
      <c r="F684" s="40">
        <f>IF(A684="","",IFERROR(IF(D684=Spese!$G$33,Spese!$L$33-Spese!$M$33*(Spese!$G$33-1),Spese!$M$33),""))</f>
        <v/>
      </c>
      <c r="G684" s="9">
        <f>IF(A684="","",IFERROR(IF(Spese!$K$33="Annullato","Annullata",IF(Spese!$K$33="Sospeso","Sospesa",IF(Spese!$K$33="Da valutare","Da valutare",IF(E684="","Da completare",IF(D684&lt;=Spese!$J$33,"Saldata",IF(E684&lt;Parametri!$B$3,"Scaduta",IF(E684&lt;=Parametri!$B$3+Parametri!$B$4,"In scadenza","Programmata"))))))),"Da completare"))</f>
        <v/>
      </c>
      <c r="H684" s="27">
        <f>IF(A684="","",Spese!$D$33)</f>
        <v/>
      </c>
    </row>
    <row r="685">
      <c r="A685" s="5">
        <f>IFERROR(IF(OR(Spese!$A$33="",9&gt;Spese!$G$33),"",Spese!$A$33),"")</f>
        <v/>
      </c>
      <c r="B685" s="23">
        <f>IF(A685="","",Spese!$B$33)</f>
        <v/>
      </c>
      <c r="C685" s="23">
        <f>IF(A685="","",Spese!$C$33)</f>
        <v/>
      </c>
      <c r="D685" s="6">
        <f>IF(A685="","",9)</f>
        <v/>
      </c>
      <c r="E685" s="21">
        <f>IF(A685="","",IFERROR(EDATE(Spese!$I$33,(D685-1)*Spese!$H$33),""))</f>
        <v/>
      </c>
      <c r="F685" s="38">
        <f>IF(A685="","",IFERROR(IF(D685=Spese!$G$33,Spese!$L$33-Spese!$M$33*(Spese!$G$33-1),Spese!$M$33),""))</f>
        <v/>
      </c>
      <c r="G685" s="5">
        <f>IF(A685="","",IFERROR(IF(Spese!$K$33="Annullato","Annullata",IF(Spese!$K$33="Sospeso","Sospesa",IF(Spese!$K$33="Da valutare","Da valutare",IF(E685="","Da completare",IF(D685&lt;=Spese!$J$33,"Saldata",IF(E685&lt;Parametri!$B$3,"Scaduta",IF(E685&lt;=Parametri!$B$3+Parametri!$B$4,"In scadenza","Programmata"))))))),"Da completare"))</f>
        <v/>
      </c>
      <c r="H685" s="23">
        <f>IF(A685="","",Spese!$D$33)</f>
        <v/>
      </c>
    </row>
    <row r="686">
      <c r="A686" s="9">
        <f>IFERROR(IF(OR(Spese!$A$33="",10&gt;Spese!$G$33),"",Spese!$A$33),"")</f>
        <v/>
      </c>
      <c r="B686" s="27">
        <f>IF(A686="","",Spese!$B$33)</f>
        <v/>
      </c>
      <c r="C686" s="27">
        <f>IF(A686="","",Spese!$C$33)</f>
        <v/>
      </c>
      <c r="D686" s="10">
        <f>IF(A686="","",10)</f>
        <v/>
      </c>
      <c r="E686" s="25">
        <f>IF(A686="","",IFERROR(EDATE(Spese!$I$33,(D686-1)*Spese!$H$33),""))</f>
        <v/>
      </c>
      <c r="F686" s="40">
        <f>IF(A686="","",IFERROR(IF(D686=Spese!$G$33,Spese!$L$33-Spese!$M$33*(Spese!$G$33-1),Spese!$M$33),""))</f>
        <v/>
      </c>
      <c r="G686" s="9">
        <f>IF(A686="","",IFERROR(IF(Spese!$K$33="Annullato","Annullata",IF(Spese!$K$33="Sospeso","Sospesa",IF(Spese!$K$33="Da valutare","Da valutare",IF(E686="","Da completare",IF(D686&lt;=Spese!$J$33,"Saldata",IF(E686&lt;Parametri!$B$3,"Scaduta",IF(E686&lt;=Parametri!$B$3+Parametri!$B$4,"In scadenza","Programmata"))))))),"Da completare"))</f>
        <v/>
      </c>
      <c r="H686" s="27">
        <f>IF(A686="","",Spese!$D$33)</f>
        <v/>
      </c>
    </row>
    <row r="687">
      <c r="A687" s="5">
        <f>IFERROR(IF(OR(Spese!$A$33="",11&gt;Spese!$G$33),"",Spese!$A$33),"")</f>
        <v/>
      </c>
      <c r="B687" s="23">
        <f>IF(A687="","",Spese!$B$33)</f>
        <v/>
      </c>
      <c r="C687" s="23">
        <f>IF(A687="","",Spese!$C$33)</f>
        <v/>
      </c>
      <c r="D687" s="6">
        <f>IF(A687="","",11)</f>
        <v/>
      </c>
      <c r="E687" s="21">
        <f>IF(A687="","",IFERROR(EDATE(Spese!$I$33,(D687-1)*Spese!$H$33),""))</f>
        <v/>
      </c>
      <c r="F687" s="38">
        <f>IF(A687="","",IFERROR(IF(D687=Spese!$G$33,Spese!$L$33-Spese!$M$33*(Spese!$G$33-1),Spese!$M$33),""))</f>
        <v/>
      </c>
      <c r="G687" s="5">
        <f>IF(A687="","",IFERROR(IF(Spese!$K$33="Annullato","Annullata",IF(Spese!$K$33="Sospeso","Sospesa",IF(Spese!$K$33="Da valutare","Da valutare",IF(E687="","Da completare",IF(D687&lt;=Spese!$J$33,"Saldata",IF(E687&lt;Parametri!$B$3,"Scaduta",IF(E687&lt;=Parametri!$B$3+Parametri!$B$4,"In scadenza","Programmata"))))))),"Da completare"))</f>
        <v/>
      </c>
      <c r="H687" s="23">
        <f>IF(A687="","",Spese!$D$33)</f>
        <v/>
      </c>
    </row>
    <row r="688">
      <c r="A688" s="9">
        <f>IFERROR(IF(OR(Spese!$A$33="",12&gt;Spese!$G$33),"",Spese!$A$33),"")</f>
        <v/>
      </c>
      <c r="B688" s="27">
        <f>IF(A688="","",Spese!$B$33)</f>
        <v/>
      </c>
      <c r="C688" s="27">
        <f>IF(A688="","",Spese!$C$33)</f>
        <v/>
      </c>
      <c r="D688" s="10">
        <f>IF(A688="","",12)</f>
        <v/>
      </c>
      <c r="E688" s="25">
        <f>IF(A688="","",IFERROR(EDATE(Spese!$I$33,(D688-1)*Spese!$H$33),""))</f>
        <v/>
      </c>
      <c r="F688" s="40">
        <f>IF(A688="","",IFERROR(IF(D688=Spese!$G$33,Spese!$L$33-Spese!$M$33*(Spese!$G$33-1),Spese!$M$33),""))</f>
        <v/>
      </c>
      <c r="G688" s="9">
        <f>IF(A688="","",IFERROR(IF(Spese!$K$33="Annullato","Annullata",IF(Spese!$K$33="Sospeso","Sospesa",IF(Spese!$K$33="Da valutare","Da valutare",IF(E688="","Da completare",IF(D688&lt;=Spese!$J$33,"Saldata",IF(E688&lt;Parametri!$B$3,"Scaduta",IF(E688&lt;=Parametri!$B$3+Parametri!$B$4,"In scadenza","Programmata"))))))),"Da completare"))</f>
        <v/>
      </c>
      <c r="H688" s="27">
        <f>IF(A688="","",Spese!$D$33)</f>
        <v/>
      </c>
    </row>
    <row r="689">
      <c r="A689" s="5">
        <f>IFERROR(IF(OR(Spese!$A$33="",13&gt;Spese!$G$33),"",Spese!$A$33),"")</f>
        <v/>
      </c>
      <c r="B689" s="23">
        <f>IF(A689="","",Spese!$B$33)</f>
        <v/>
      </c>
      <c r="C689" s="23">
        <f>IF(A689="","",Spese!$C$33)</f>
        <v/>
      </c>
      <c r="D689" s="6">
        <f>IF(A689="","",13)</f>
        <v/>
      </c>
      <c r="E689" s="21">
        <f>IF(A689="","",IFERROR(EDATE(Spese!$I$33,(D689-1)*Spese!$H$33),""))</f>
        <v/>
      </c>
      <c r="F689" s="38">
        <f>IF(A689="","",IFERROR(IF(D689=Spese!$G$33,Spese!$L$33-Spese!$M$33*(Spese!$G$33-1),Spese!$M$33),""))</f>
        <v/>
      </c>
      <c r="G689" s="5">
        <f>IF(A689="","",IFERROR(IF(Spese!$K$33="Annullato","Annullata",IF(Spese!$K$33="Sospeso","Sospesa",IF(Spese!$K$33="Da valutare","Da valutare",IF(E689="","Da completare",IF(D689&lt;=Spese!$J$33,"Saldata",IF(E689&lt;Parametri!$B$3,"Scaduta",IF(E689&lt;=Parametri!$B$3+Parametri!$B$4,"In scadenza","Programmata"))))))),"Da completare"))</f>
        <v/>
      </c>
      <c r="H689" s="23">
        <f>IF(A689="","",Spese!$D$33)</f>
        <v/>
      </c>
    </row>
    <row r="690">
      <c r="A690" s="9">
        <f>IFERROR(IF(OR(Spese!$A$33="",14&gt;Spese!$G$33),"",Spese!$A$33),"")</f>
        <v/>
      </c>
      <c r="B690" s="27">
        <f>IF(A690="","",Spese!$B$33)</f>
        <v/>
      </c>
      <c r="C690" s="27">
        <f>IF(A690="","",Spese!$C$33)</f>
        <v/>
      </c>
      <c r="D690" s="10">
        <f>IF(A690="","",14)</f>
        <v/>
      </c>
      <c r="E690" s="25">
        <f>IF(A690="","",IFERROR(EDATE(Spese!$I$33,(D690-1)*Spese!$H$33),""))</f>
        <v/>
      </c>
      <c r="F690" s="40">
        <f>IF(A690="","",IFERROR(IF(D690=Spese!$G$33,Spese!$L$33-Spese!$M$33*(Spese!$G$33-1),Spese!$M$33),""))</f>
        <v/>
      </c>
      <c r="G690" s="9">
        <f>IF(A690="","",IFERROR(IF(Spese!$K$33="Annullato","Annullata",IF(Spese!$K$33="Sospeso","Sospesa",IF(Spese!$K$33="Da valutare","Da valutare",IF(E690="","Da completare",IF(D690&lt;=Spese!$J$33,"Saldata",IF(E690&lt;Parametri!$B$3,"Scaduta",IF(E690&lt;=Parametri!$B$3+Parametri!$B$4,"In scadenza","Programmata"))))))),"Da completare"))</f>
        <v/>
      </c>
      <c r="H690" s="27">
        <f>IF(A690="","",Spese!$D$33)</f>
        <v/>
      </c>
    </row>
    <row r="691">
      <c r="A691" s="5">
        <f>IFERROR(IF(OR(Spese!$A$33="",15&gt;Spese!$G$33),"",Spese!$A$33),"")</f>
        <v/>
      </c>
      <c r="B691" s="23">
        <f>IF(A691="","",Spese!$B$33)</f>
        <v/>
      </c>
      <c r="C691" s="23">
        <f>IF(A691="","",Spese!$C$33)</f>
        <v/>
      </c>
      <c r="D691" s="6">
        <f>IF(A691="","",15)</f>
        <v/>
      </c>
      <c r="E691" s="21">
        <f>IF(A691="","",IFERROR(EDATE(Spese!$I$33,(D691-1)*Spese!$H$33),""))</f>
        <v/>
      </c>
      <c r="F691" s="38">
        <f>IF(A691="","",IFERROR(IF(D691=Spese!$G$33,Spese!$L$33-Spese!$M$33*(Spese!$G$33-1),Spese!$M$33),""))</f>
        <v/>
      </c>
      <c r="G691" s="5">
        <f>IF(A691="","",IFERROR(IF(Spese!$K$33="Annullato","Annullata",IF(Spese!$K$33="Sospeso","Sospesa",IF(Spese!$K$33="Da valutare","Da valutare",IF(E691="","Da completare",IF(D691&lt;=Spese!$J$33,"Saldata",IF(E691&lt;Parametri!$B$3,"Scaduta",IF(E691&lt;=Parametri!$B$3+Parametri!$B$4,"In scadenza","Programmata"))))))),"Da completare"))</f>
        <v/>
      </c>
      <c r="H691" s="23">
        <f>IF(A691="","",Spese!$D$33)</f>
        <v/>
      </c>
    </row>
    <row r="692">
      <c r="A692" s="9">
        <f>IFERROR(IF(OR(Spese!$A$33="",16&gt;Spese!$G$33),"",Spese!$A$33),"")</f>
        <v/>
      </c>
      <c r="B692" s="27">
        <f>IF(A692="","",Spese!$B$33)</f>
        <v/>
      </c>
      <c r="C692" s="27">
        <f>IF(A692="","",Spese!$C$33)</f>
        <v/>
      </c>
      <c r="D692" s="10">
        <f>IF(A692="","",16)</f>
        <v/>
      </c>
      <c r="E692" s="25">
        <f>IF(A692="","",IFERROR(EDATE(Spese!$I$33,(D692-1)*Spese!$H$33),""))</f>
        <v/>
      </c>
      <c r="F692" s="40">
        <f>IF(A692="","",IFERROR(IF(D692=Spese!$G$33,Spese!$L$33-Spese!$M$33*(Spese!$G$33-1),Spese!$M$33),""))</f>
        <v/>
      </c>
      <c r="G692" s="9">
        <f>IF(A692="","",IFERROR(IF(Spese!$K$33="Annullato","Annullata",IF(Spese!$K$33="Sospeso","Sospesa",IF(Spese!$K$33="Da valutare","Da valutare",IF(E692="","Da completare",IF(D692&lt;=Spese!$J$33,"Saldata",IF(E692&lt;Parametri!$B$3,"Scaduta",IF(E692&lt;=Parametri!$B$3+Parametri!$B$4,"In scadenza","Programmata"))))))),"Da completare"))</f>
        <v/>
      </c>
      <c r="H692" s="27">
        <f>IF(A692="","",Spese!$D$33)</f>
        <v/>
      </c>
    </row>
    <row r="693">
      <c r="A693" s="5">
        <f>IFERROR(IF(OR(Spese!$A$33="",17&gt;Spese!$G$33),"",Spese!$A$33),"")</f>
        <v/>
      </c>
      <c r="B693" s="23">
        <f>IF(A693="","",Spese!$B$33)</f>
        <v/>
      </c>
      <c r="C693" s="23">
        <f>IF(A693="","",Spese!$C$33)</f>
        <v/>
      </c>
      <c r="D693" s="6">
        <f>IF(A693="","",17)</f>
        <v/>
      </c>
      <c r="E693" s="21">
        <f>IF(A693="","",IFERROR(EDATE(Spese!$I$33,(D693-1)*Spese!$H$33),""))</f>
        <v/>
      </c>
      <c r="F693" s="38">
        <f>IF(A693="","",IFERROR(IF(D693=Spese!$G$33,Spese!$L$33-Spese!$M$33*(Spese!$G$33-1),Spese!$M$33),""))</f>
        <v/>
      </c>
      <c r="G693" s="5">
        <f>IF(A693="","",IFERROR(IF(Spese!$K$33="Annullato","Annullata",IF(Spese!$K$33="Sospeso","Sospesa",IF(Spese!$K$33="Da valutare","Da valutare",IF(E693="","Da completare",IF(D693&lt;=Spese!$J$33,"Saldata",IF(E693&lt;Parametri!$B$3,"Scaduta",IF(E693&lt;=Parametri!$B$3+Parametri!$B$4,"In scadenza","Programmata"))))))),"Da completare"))</f>
        <v/>
      </c>
      <c r="H693" s="23">
        <f>IF(A693="","",Spese!$D$33)</f>
        <v/>
      </c>
    </row>
    <row r="694">
      <c r="A694" s="9">
        <f>IFERROR(IF(OR(Spese!$A$33="",18&gt;Spese!$G$33),"",Spese!$A$33),"")</f>
        <v/>
      </c>
      <c r="B694" s="27">
        <f>IF(A694="","",Spese!$B$33)</f>
        <v/>
      </c>
      <c r="C694" s="27">
        <f>IF(A694="","",Spese!$C$33)</f>
        <v/>
      </c>
      <c r="D694" s="10">
        <f>IF(A694="","",18)</f>
        <v/>
      </c>
      <c r="E694" s="25">
        <f>IF(A694="","",IFERROR(EDATE(Spese!$I$33,(D694-1)*Spese!$H$33),""))</f>
        <v/>
      </c>
      <c r="F694" s="40">
        <f>IF(A694="","",IFERROR(IF(D694=Spese!$G$33,Spese!$L$33-Spese!$M$33*(Spese!$G$33-1),Spese!$M$33),""))</f>
        <v/>
      </c>
      <c r="G694" s="9">
        <f>IF(A694="","",IFERROR(IF(Spese!$K$33="Annullato","Annullata",IF(Spese!$K$33="Sospeso","Sospesa",IF(Spese!$K$33="Da valutare","Da valutare",IF(E694="","Da completare",IF(D694&lt;=Spese!$J$33,"Saldata",IF(E694&lt;Parametri!$B$3,"Scaduta",IF(E694&lt;=Parametri!$B$3+Parametri!$B$4,"In scadenza","Programmata"))))))),"Da completare"))</f>
        <v/>
      </c>
      <c r="H694" s="27">
        <f>IF(A694="","",Spese!$D$33)</f>
        <v/>
      </c>
    </row>
    <row r="695">
      <c r="A695" s="5">
        <f>IFERROR(IF(OR(Spese!$A$33="",19&gt;Spese!$G$33),"",Spese!$A$33),"")</f>
        <v/>
      </c>
      <c r="B695" s="23">
        <f>IF(A695="","",Spese!$B$33)</f>
        <v/>
      </c>
      <c r="C695" s="23">
        <f>IF(A695="","",Spese!$C$33)</f>
        <v/>
      </c>
      <c r="D695" s="6">
        <f>IF(A695="","",19)</f>
        <v/>
      </c>
      <c r="E695" s="21">
        <f>IF(A695="","",IFERROR(EDATE(Spese!$I$33,(D695-1)*Spese!$H$33),""))</f>
        <v/>
      </c>
      <c r="F695" s="38">
        <f>IF(A695="","",IFERROR(IF(D695=Spese!$G$33,Spese!$L$33-Spese!$M$33*(Spese!$G$33-1),Spese!$M$33),""))</f>
        <v/>
      </c>
      <c r="G695" s="5">
        <f>IF(A695="","",IFERROR(IF(Spese!$K$33="Annullato","Annullata",IF(Spese!$K$33="Sospeso","Sospesa",IF(Spese!$K$33="Da valutare","Da valutare",IF(E695="","Da completare",IF(D695&lt;=Spese!$J$33,"Saldata",IF(E695&lt;Parametri!$B$3,"Scaduta",IF(E695&lt;=Parametri!$B$3+Parametri!$B$4,"In scadenza","Programmata"))))))),"Da completare"))</f>
        <v/>
      </c>
      <c r="H695" s="23">
        <f>IF(A695="","",Spese!$D$33)</f>
        <v/>
      </c>
    </row>
    <row r="696">
      <c r="A696" s="9">
        <f>IFERROR(IF(OR(Spese!$A$33="",20&gt;Spese!$G$33),"",Spese!$A$33),"")</f>
        <v/>
      </c>
      <c r="B696" s="27">
        <f>IF(A696="","",Spese!$B$33)</f>
        <v/>
      </c>
      <c r="C696" s="27">
        <f>IF(A696="","",Spese!$C$33)</f>
        <v/>
      </c>
      <c r="D696" s="10">
        <f>IF(A696="","",20)</f>
        <v/>
      </c>
      <c r="E696" s="25">
        <f>IF(A696="","",IFERROR(EDATE(Spese!$I$33,(D696-1)*Spese!$H$33),""))</f>
        <v/>
      </c>
      <c r="F696" s="40">
        <f>IF(A696="","",IFERROR(IF(D696=Spese!$G$33,Spese!$L$33-Spese!$M$33*(Spese!$G$33-1),Spese!$M$33),""))</f>
        <v/>
      </c>
      <c r="G696" s="9">
        <f>IF(A696="","",IFERROR(IF(Spese!$K$33="Annullato","Annullata",IF(Spese!$K$33="Sospeso","Sospesa",IF(Spese!$K$33="Da valutare","Da valutare",IF(E696="","Da completare",IF(D696&lt;=Spese!$J$33,"Saldata",IF(E696&lt;Parametri!$B$3,"Scaduta",IF(E696&lt;=Parametri!$B$3+Parametri!$B$4,"In scadenza","Programmata"))))))),"Da completare"))</f>
        <v/>
      </c>
      <c r="H696" s="27">
        <f>IF(A696="","",Spese!$D$33)</f>
        <v/>
      </c>
    </row>
    <row r="697">
      <c r="A697" s="5">
        <f>IFERROR(IF(OR(Spese!$A$33="",21&gt;Spese!$G$33),"",Spese!$A$33),"")</f>
        <v/>
      </c>
      <c r="B697" s="23">
        <f>IF(A697="","",Spese!$B$33)</f>
        <v/>
      </c>
      <c r="C697" s="23">
        <f>IF(A697="","",Spese!$C$33)</f>
        <v/>
      </c>
      <c r="D697" s="6">
        <f>IF(A697="","",21)</f>
        <v/>
      </c>
      <c r="E697" s="21">
        <f>IF(A697="","",IFERROR(EDATE(Spese!$I$33,(D697-1)*Spese!$H$33),""))</f>
        <v/>
      </c>
      <c r="F697" s="38">
        <f>IF(A697="","",IFERROR(IF(D697=Spese!$G$33,Spese!$L$33-Spese!$M$33*(Spese!$G$33-1),Spese!$M$33),""))</f>
        <v/>
      </c>
      <c r="G697" s="5">
        <f>IF(A697="","",IFERROR(IF(Spese!$K$33="Annullato","Annullata",IF(Spese!$K$33="Sospeso","Sospesa",IF(Spese!$K$33="Da valutare","Da valutare",IF(E697="","Da completare",IF(D697&lt;=Spese!$J$33,"Saldata",IF(E697&lt;Parametri!$B$3,"Scaduta",IF(E697&lt;=Parametri!$B$3+Parametri!$B$4,"In scadenza","Programmata"))))))),"Da completare"))</f>
        <v/>
      </c>
      <c r="H697" s="23">
        <f>IF(A697="","",Spese!$D$33)</f>
        <v/>
      </c>
    </row>
    <row r="698">
      <c r="A698" s="9">
        <f>IFERROR(IF(OR(Spese!$A$33="",22&gt;Spese!$G$33),"",Spese!$A$33),"")</f>
        <v/>
      </c>
      <c r="B698" s="27">
        <f>IF(A698="","",Spese!$B$33)</f>
        <v/>
      </c>
      <c r="C698" s="27">
        <f>IF(A698="","",Spese!$C$33)</f>
        <v/>
      </c>
      <c r="D698" s="10">
        <f>IF(A698="","",22)</f>
        <v/>
      </c>
      <c r="E698" s="25">
        <f>IF(A698="","",IFERROR(EDATE(Spese!$I$33,(D698-1)*Spese!$H$33),""))</f>
        <v/>
      </c>
      <c r="F698" s="40">
        <f>IF(A698="","",IFERROR(IF(D698=Spese!$G$33,Spese!$L$33-Spese!$M$33*(Spese!$G$33-1),Spese!$M$33),""))</f>
        <v/>
      </c>
      <c r="G698" s="9">
        <f>IF(A698="","",IFERROR(IF(Spese!$K$33="Annullato","Annullata",IF(Spese!$K$33="Sospeso","Sospesa",IF(Spese!$K$33="Da valutare","Da valutare",IF(E698="","Da completare",IF(D698&lt;=Spese!$J$33,"Saldata",IF(E698&lt;Parametri!$B$3,"Scaduta",IF(E698&lt;=Parametri!$B$3+Parametri!$B$4,"In scadenza","Programmata"))))))),"Da completare"))</f>
        <v/>
      </c>
      <c r="H698" s="27">
        <f>IF(A698="","",Spese!$D$33)</f>
        <v/>
      </c>
    </row>
    <row r="699">
      <c r="A699" s="5">
        <f>IFERROR(IF(OR(Spese!$A$33="",23&gt;Spese!$G$33),"",Spese!$A$33),"")</f>
        <v/>
      </c>
      <c r="B699" s="23">
        <f>IF(A699="","",Spese!$B$33)</f>
        <v/>
      </c>
      <c r="C699" s="23">
        <f>IF(A699="","",Spese!$C$33)</f>
        <v/>
      </c>
      <c r="D699" s="6">
        <f>IF(A699="","",23)</f>
        <v/>
      </c>
      <c r="E699" s="21">
        <f>IF(A699="","",IFERROR(EDATE(Spese!$I$33,(D699-1)*Spese!$H$33),""))</f>
        <v/>
      </c>
      <c r="F699" s="38">
        <f>IF(A699="","",IFERROR(IF(D699=Spese!$G$33,Spese!$L$33-Spese!$M$33*(Spese!$G$33-1),Spese!$M$33),""))</f>
        <v/>
      </c>
      <c r="G699" s="5">
        <f>IF(A699="","",IFERROR(IF(Spese!$K$33="Annullato","Annullata",IF(Spese!$K$33="Sospeso","Sospesa",IF(Spese!$K$33="Da valutare","Da valutare",IF(E699="","Da completare",IF(D699&lt;=Spese!$J$33,"Saldata",IF(E699&lt;Parametri!$B$3,"Scaduta",IF(E699&lt;=Parametri!$B$3+Parametri!$B$4,"In scadenza","Programmata"))))))),"Da completare"))</f>
        <v/>
      </c>
      <c r="H699" s="23">
        <f>IF(A699="","",Spese!$D$33)</f>
        <v/>
      </c>
    </row>
    <row r="700">
      <c r="A700" s="9">
        <f>IFERROR(IF(OR(Spese!$A$33="",24&gt;Spese!$G$33),"",Spese!$A$33),"")</f>
        <v/>
      </c>
      <c r="B700" s="27">
        <f>IF(A700="","",Spese!$B$33)</f>
        <v/>
      </c>
      <c r="C700" s="27">
        <f>IF(A700="","",Spese!$C$33)</f>
        <v/>
      </c>
      <c r="D700" s="10">
        <f>IF(A700="","",24)</f>
        <v/>
      </c>
      <c r="E700" s="25">
        <f>IF(A700="","",IFERROR(EDATE(Spese!$I$33,(D700-1)*Spese!$H$33),""))</f>
        <v/>
      </c>
      <c r="F700" s="40">
        <f>IF(A700="","",IFERROR(IF(D700=Spese!$G$33,Spese!$L$33-Spese!$M$33*(Spese!$G$33-1),Spese!$M$33),""))</f>
        <v/>
      </c>
      <c r="G700" s="9">
        <f>IF(A700="","",IFERROR(IF(Spese!$K$33="Annullato","Annullata",IF(Spese!$K$33="Sospeso","Sospesa",IF(Spese!$K$33="Da valutare","Da valutare",IF(E700="","Da completare",IF(D700&lt;=Spese!$J$33,"Saldata",IF(E700&lt;Parametri!$B$3,"Scaduta",IF(E700&lt;=Parametri!$B$3+Parametri!$B$4,"In scadenza","Programmata"))))))),"Da completare"))</f>
        <v/>
      </c>
      <c r="H700" s="27">
        <f>IF(A700="","",Spese!$D$33)</f>
        <v/>
      </c>
    </row>
    <row r="701">
      <c r="A701" s="5">
        <f>IFERROR(IF(OR(Spese!$A$34="",1&gt;Spese!$G$34),"",Spese!$A$34),"")</f>
        <v/>
      </c>
      <c r="B701" s="23">
        <f>IF(A701="","",Spese!$B$34)</f>
        <v/>
      </c>
      <c r="C701" s="23">
        <f>IF(A701="","",Spese!$C$34)</f>
        <v/>
      </c>
      <c r="D701" s="6">
        <f>IF(A701="","",1)</f>
        <v/>
      </c>
      <c r="E701" s="21">
        <f>IF(A701="","",IFERROR(EDATE(Spese!$I$34,(D701-1)*Spese!$H$34),""))</f>
        <v/>
      </c>
      <c r="F701" s="38">
        <f>IF(A701="","",IFERROR(IF(D701=Spese!$G$34,Spese!$L$34-Spese!$M$34*(Spese!$G$34-1),Spese!$M$34),""))</f>
        <v/>
      </c>
      <c r="G701" s="5">
        <f>IF(A701="","",IFERROR(IF(Spese!$K$34="Annullato","Annullata",IF(Spese!$K$34="Sospeso","Sospesa",IF(Spese!$K$34="Da valutare","Da valutare",IF(E701="","Da completare",IF(D701&lt;=Spese!$J$34,"Saldata",IF(E701&lt;Parametri!$B$3,"Scaduta",IF(E701&lt;=Parametri!$B$3+Parametri!$B$4,"In scadenza","Programmata"))))))),"Da completare"))</f>
        <v/>
      </c>
      <c r="H701" s="23">
        <f>IF(A701="","",Spese!$D$34)</f>
        <v/>
      </c>
    </row>
    <row r="702">
      <c r="A702" s="9">
        <f>IFERROR(IF(OR(Spese!$A$34="",2&gt;Spese!$G$34),"",Spese!$A$34),"")</f>
        <v/>
      </c>
      <c r="B702" s="27">
        <f>IF(A702="","",Spese!$B$34)</f>
        <v/>
      </c>
      <c r="C702" s="27">
        <f>IF(A702="","",Spese!$C$34)</f>
        <v/>
      </c>
      <c r="D702" s="10">
        <f>IF(A702="","",2)</f>
        <v/>
      </c>
      <c r="E702" s="25">
        <f>IF(A702="","",IFERROR(EDATE(Spese!$I$34,(D702-1)*Spese!$H$34),""))</f>
        <v/>
      </c>
      <c r="F702" s="40">
        <f>IF(A702="","",IFERROR(IF(D702=Spese!$G$34,Spese!$L$34-Spese!$M$34*(Spese!$G$34-1),Spese!$M$34),""))</f>
        <v/>
      </c>
      <c r="G702" s="9">
        <f>IF(A702="","",IFERROR(IF(Spese!$K$34="Annullato","Annullata",IF(Spese!$K$34="Sospeso","Sospesa",IF(Spese!$K$34="Da valutare","Da valutare",IF(E702="","Da completare",IF(D702&lt;=Spese!$J$34,"Saldata",IF(E702&lt;Parametri!$B$3,"Scaduta",IF(E702&lt;=Parametri!$B$3+Parametri!$B$4,"In scadenza","Programmata"))))))),"Da completare"))</f>
        <v/>
      </c>
      <c r="H702" s="27">
        <f>IF(A702="","",Spese!$D$34)</f>
        <v/>
      </c>
    </row>
    <row r="703">
      <c r="A703" s="5">
        <f>IFERROR(IF(OR(Spese!$A$34="",3&gt;Spese!$G$34),"",Spese!$A$34),"")</f>
        <v/>
      </c>
      <c r="B703" s="23">
        <f>IF(A703="","",Spese!$B$34)</f>
        <v/>
      </c>
      <c r="C703" s="23">
        <f>IF(A703="","",Spese!$C$34)</f>
        <v/>
      </c>
      <c r="D703" s="6">
        <f>IF(A703="","",3)</f>
        <v/>
      </c>
      <c r="E703" s="21">
        <f>IF(A703="","",IFERROR(EDATE(Spese!$I$34,(D703-1)*Spese!$H$34),""))</f>
        <v/>
      </c>
      <c r="F703" s="38">
        <f>IF(A703="","",IFERROR(IF(D703=Spese!$G$34,Spese!$L$34-Spese!$M$34*(Spese!$G$34-1),Spese!$M$34),""))</f>
        <v/>
      </c>
      <c r="G703" s="5">
        <f>IF(A703="","",IFERROR(IF(Spese!$K$34="Annullato","Annullata",IF(Spese!$K$34="Sospeso","Sospesa",IF(Spese!$K$34="Da valutare","Da valutare",IF(E703="","Da completare",IF(D703&lt;=Spese!$J$34,"Saldata",IF(E703&lt;Parametri!$B$3,"Scaduta",IF(E703&lt;=Parametri!$B$3+Parametri!$B$4,"In scadenza","Programmata"))))))),"Da completare"))</f>
        <v/>
      </c>
      <c r="H703" s="23">
        <f>IF(A703="","",Spese!$D$34)</f>
        <v/>
      </c>
    </row>
    <row r="704">
      <c r="A704" s="9">
        <f>IFERROR(IF(OR(Spese!$A$34="",4&gt;Spese!$G$34),"",Spese!$A$34),"")</f>
        <v/>
      </c>
      <c r="B704" s="27">
        <f>IF(A704="","",Spese!$B$34)</f>
        <v/>
      </c>
      <c r="C704" s="27">
        <f>IF(A704="","",Spese!$C$34)</f>
        <v/>
      </c>
      <c r="D704" s="10">
        <f>IF(A704="","",4)</f>
        <v/>
      </c>
      <c r="E704" s="25">
        <f>IF(A704="","",IFERROR(EDATE(Spese!$I$34,(D704-1)*Spese!$H$34),""))</f>
        <v/>
      </c>
      <c r="F704" s="40">
        <f>IF(A704="","",IFERROR(IF(D704=Spese!$G$34,Spese!$L$34-Spese!$M$34*(Spese!$G$34-1),Spese!$M$34),""))</f>
        <v/>
      </c>
      <c r="G704" s="9">
        <f>IF(A704="","",IFERROR(IF(Spese!$K$34="Annullato","Annullata",IF(Spese!$K$34="Sospeso","Sospesa",IF(Spese!$K$34="Da valutare","Da valutare",IF(E704="","Da completare",IF(D704&lt;=Spese!$J$34,"Saldata",IF(E704&lt;Parametri!$B$3,"Scaduta",IF(E704&lt;=Parametri!$B$3+Parametri!$B$4,"In scadenza","Programmata"))))))),"Da completare"))</f>
        <v/>
      </c>
      <c r="H704" s="27">
        <f>IF(A704="","",Spese!$D$34)</f>
        <v/>
      </c>
    </row>
    <row r="705">
      <c r="A705" s="5">
        <f>IFERROR(IF(OR(Spese!$A$34="",5&gt;Spese!$G$34),"",Spese!$A$34),"")</f>
        <v/>
      </c>
      <c r="B705" s="23">
        <f>IF(A705="","",Spese!$B$34)</f>
        <v/>
      </c>
      <c r="C705" s="23">
        <f>IF(A705="","",Spese!$C$34)</f>
        <v/>
      </c>
      <c r="D705" s="6">
        <f>IF(A705="","",5)</f>
        <v/>
      </c>
      <c r="E705" s="21">
        <f>IF(A705="","",IFERROR(EDATE(Spese!$I$34,(D705-1)*Spese!$H$34),""))</f>
        <v/>
      </c>
      <c r="F705" s="38">
        <f>IF(A705="","",IFERROR(IF(D705=Spese!$G$34,Spese!$L$34-Spese!$M$34*(Spese!$G$34-1),Spese!$M$34),""))</f>
        <v/>
      </c>
      <c r="G705" s="5">
        <f>IF(A705="","",IFERROR(IF(Spese!$K$34="Annullato","Annullata",IF(Spese!$K$34="Sospeso","Sospesa",IF(Spese!$K$34="Da valutare","Da valutare",IF(E705="","Da completare",IF(D705&lt;=Spese!$J$34,"Saldata",IF(E705&lt;Parametri!$B$3,"Scaduta",IF(E705&lt;=Parametri!$B$3+Parametri!$B$4,"In scadenza","Programmata"))))))),"Da completare"))</f>
        <v/>
      </c>
      <c r="H705" s="23">
        <f>IF(A705="","",Spese!$D$34)</f>
        <v/>
      </c>
    </row>
    <row r="706">
      <c r="A706" s="9">
        <f>IFERROR(IF(OR(Spese!$A$34="",6&gt;Spese!$G$34),"",Spese!$A$34),"")</f>
        <v/>
      </c>
      <c r="B706" s="27">
        <f>IF(A706="","",Spese!$B$34)</f>
        <v/>
      </c>
      <c r="C706" s="27">
        <f>IF(A706="","",Spese!$C$34)</f>
        <v/>
      </c>
      <c r="D706" s="10">
        <f>IF(A706="","",6)</f>
        <v/>
      </c>
      <c r="E706" s="25">
        <f>IF(A706="","",IFERROR(EDATE(Spese!$I$34,(D706-1)*Spese!$H$34),""))</f>
        <v/>
      </c>
      <c r="F706" s="40">
        <f>IF(A706="","",IFERROR(IF(D706=Spese!$G$34,Spese!$L$34-Spese!$M$34*(Spese!$G$34-1),Spese!$M$34),""))</f>
        <v/>
      </c>
      <c r="G706" s="9">
        <f>IF(A706="","",IFERROR(IF(Spese!$K$34="Annullato","Annullata",IF(Spese!$K$34="Sospeso","Sospesa",IF(Spese!$K$34="Da valutare","Da valutare",IF(E706="","Da completare",IF(D706&lt;=Spese!$J$34,"Saldata",IF(E706&lt;Parametri!$B$3,"Scaduta",IF(E706&lt;=Parametri!$B$3+Parametri!$B$4,"In scadenza","Programmata"))))))),"Da completare"))</f>
        <v/>
      </c>
      <c r="H706" s="27">
        <f>IF(A706="","",Spese!$D$34)</f>
        <v/>
      </c>
    </row>
    <row r="707">
      <c r="A707" s="5">
        <f>IFERROR(IF(OR(Spese!$A$34="",7&gt;Spese!$G$34),"",Spese!$A$34),"")</f>
        <v/>
      </c>
      <c r="B707" s="23">
        <f>IF(A707="","",Spese!$B$34)</f>
        <v/>
      </c>
      <c r="C707" s="23">
        <f>IF(A707="","",Spese!$C$34)</f>
        <v/>
      </c>
      <c r="D707" s="6">
        <f>IF(A707="","",7)</f>
        <v/>
      </c>
      <c r="E707" s="21">
        <f>IF(A707="","",IFERROR(EDATE(Spese!$I$34,(D707-1)*Spese!$H$34),""))</f>
        <v/>
      </c>
      <c r="F707" s="38">
        <f>IF(A707="","",IFERROR(IF(D707=Spese!$G$34,Spese!$L$34-Spese!$M$34*(Spese!$G$34-1),Spese!$M$34),""))</f>
        <v/>
      </c>
      <c r="G707" s="5">
        <f>IF(A707="","",IFERROR(IF(Spese!$K$34="Annullato","Annullata",IF(Spese!$K$34="Sospeso","Sospesa",IF(Spese!$K$34="Da valutare","Da valutare",IF(E707="","Da completare",IF(D707&lt;=Spese!$J$34,"Saldata",IF(E707&lt;Parametri!$B$3,"Scaduta",IF(E707&lt;=Parametri!$B$3+Parametri!$B$4,"In scadenza","Programmata"))))))),"Da completare"))</f>
        <v/>
      </c>
      <c r="H707" s="23">
        <f>IF(A707="","",Spese!$D$34)</f>
        <v/>
      </c>
    </row>
    <row r="708">
      <c r="A708" s="9">
        <f>IFERROR(IF(OR(Spese!$A$34="",8&gt;Spese!$G$34),"",Spese!$A$34),"")</f>
        <v/>
      </c>
      <c r="B708" s="27">
        <f>IF(A708="","",Spese!$B$34)</f>
        <v/>
      </c>
      <c r="C708" s="27">
        <f>IF(A708="","",Spese!$C$34)</f>
        <v/>
      </c>
      <c r="D708" s="10">
        <f>IF(A708="","",8)</f>
        <v/>
      </c>
      <c r="E708" s="25">
        <f>IF(A708="","",IFERROR(EDATE(Spese!$I$34,(D708-1)*Spese!$H$34),""))</f>
        <v/>
      </c>
      <c r="F708" s="40">
        <f>IF(A708="","",IFERROR(IF(D708=Spese!$G$34,Spese!$L$34-Spese!$M$34*(Spese!$G$34-1),Spese!$M$34),""))</f>
        <v/>
      </c>
      <c r="G708" s="9">
        <f>IF(A708="","",IFERROR(IF(Spese!$K$34="Annullato","Annullata",IF(Spese!$K$34="Sospeso","Sospesa",IF(Spese!$K$34="Da valutare","Da valutare",IF(E708="","Da completare",IF(D708&lt;=Spese!$J$34,"Saldata",IF(E708&lt;Parametri!$B$3,"Scaduta",IF(E708&lt;=Parametri!$B$3+Parametri!$B$4,"In scadenza","Programmata"))))))),"Da completare"))</f>
        <v/>
      </c>
      <c r="H708" s="27">
        <f>IF(A708="","",Spese!$D$34)</f>
        <v/>
      </c>
    </row>
    <row r="709">
      <c r="A709" s="5">
        <f>IFERROR(IF(OR(Spese!$A$34="",9&gt;Spese!$G$34),"",Spese!$A$34),"")</f>
        <v/>
      </c>
      <c r="B709" s="23">
        <f>IF(A709="","",Spese!$B$34)</f>
        <v/>
      </c>
      <c r="C709" s="23">
        <f>IF(A709="","",Spese!$C$34)</f>
        <v/>
      </c>
      <c r="D709" s="6">
        <f>IF(A709="","",9)</f>
        <v/>
      </c>
      <c r="E709" s="21">
        <f>IF(A709="","",IFERROR(EDATE(Spese!$I$34,(D709-1)*Spese!$H$34),""))</f>
        <v/>
      </c>
      <c r="F709" s="38">
        <f>IF(A709="","",IFERROR(IF(D709=Spese!$G$34,Spese!$L$34-Spese!$M$34*(Spese!$G$34-1),Spese!$M$34),""))</f>
        <v/>
      </c>
      <c r="G709" s="5">
        <f>IF(A709="","",IFERROR(IF(Spese!$K$34="Annullato","Annullata",IF(Spese!$K$34="Sospeso","Sospesa",IF(Spese!$K$34="Da valutare","Da valutare",IF(E709="","Da completare",IF(D709&lt;=Spese!$J$34,"Saldata",IF(E709&lt;Parametri!$B$3,"Scaduta",IF(E709&lt;=Parametri!$B$3+Parametri!$B$4,"In scadenza","Programmata"))))))),"Da completare"))</f>
        <v/>
      </c>
      <c r="H709" s="23">
        <f>IF(A709="","",Spese!$D$34)</f>
        <v/>
      </c>
    </row>
    <row r="710">
      <c r="A710" s="9">
        <f>IFERROR(IF(OR(Spese!$A$34="",10&gt;Spese!$G$34),"",Spese!$A$34),"")</f>
        <v/>
      </c>
      <c r="B710" s="27">
        <f>IF(A710="","",Spese!$B$34)</f>
        <v/>
      </c>
      <c r="C710" s="27">
        <f>IF(A710="","",Spese!$C$34)</f>
        <v/>
      </c>
      <c r="D710" s="10">
        <f>IF(A710="","",10)</f>
        <v/>
      </c>
      <c r="E710" s="25">
        <f>IF(A710="","",IFERROR(EDATE(Spese!$I$34,(D710-1)*Spese!$H$34),""))</f>
        <v/>
      </c>
      <c r="F710" s="40">
        <f>IF(A710="","",IFERROR(IF(D710=Spese!$G$34,Spese!$L$34-Spese!$M$34*(Spese!$G$34-1),Spese!$M$34),""))</f>
        <v/>
      </c>
      <c r="G710" s="9">
        <f>IF(A710="","",IFERROR(IF(Spese!$K$34="Annullato","Annullata",IF(Spese!$K$34="Sospeso","Sospesa",IF(Spese!$K$34="Da valutare","Da valutare",IF(E710="","Da completare",IF(D710&lt;=Spese!$J$34,"Saldata",IF(E710&lt;Parametri!$B$3,"Scaduta",IF(E710&lt;=Parametri!$B$3+Parametri!$B$4,"In scadenza","Programmata"))))))),"Da completare"))</f>
        <v/>
      </c>
      <c r="H710" s="27">
        <f>IF(A710="","",Spese!$D$34)</f>
        <v/>
      </c>
    </row>
    <row r="711">
      <c r="A711" s="5">
        <f>IFERROR(IF(OR(Spese!$A$34="",11&gt;Spese!$G$34),"",Spese!$A$34),"")</f>
        <v/>
      </c>
      <c r="B711" s="23">
        <f>IF(A711="","",Spese!$B$34)</f>
        <v/>
      </c>
      <c r="C711" s="23">
        <f>IF(A711="","",Spese!$C$34)</f>
        <v/>
      </c>
      <c r="D711" s="6">
        <f>IF(A711="","",11)</f>
        <v/>
      </c>
      <c r="E711" s="21">
        <f>IF(A711="","",IFERROR(EDATE(Spese!$I$34,(D711-1)*Spese!$H$34),""))</f>
        <v/>
      </c>
      <c r="F711" s="38">
        <f>IF(A711="","",IFERROR(IF(D711=Spese!$G$34,Spese!$L$34-Spese!$M$34*(Spese!$G$34-1),Spese!$M$34),""))</f>
        <v/>
      </c>
      <c r="G711" s="5">
        <f>IF(A711="","",IFERROR(IF(Spese!$K$34="Annullato","Annullata",IF(Spese!$K$34="Sospeso","Sospesa",IF(Spese!$K$34="Da valutare","Da valutare",IF(E711="","Da completare",IF(D711&lt;=Spese!$J$34,"Saldata",IF(E711&lt;Parametri!$B$3,"Scaduta",IF(E711&lt;=Parametri!$B$3+Parametri!$B$4,"In scadenza","Programmata"))))))),"Da completare"))</f>
        <v/>
      </c>
      <c r="H711" s="23">
        <f>IF(A711="","",Spese!$D$34)</f>
        <v/>
      </c>
    </row>
    <row r="712">
      <c r="A712" s="9">
        <f>IFERROR(IF(OR(Spese!$A$34="",12&gt;Spese!$G$34),"",Spese!$A$34),"")</f>
        <v/>
      </c>
      <c r="B712" s="27">
        <f>IF(A712="","",Spese!$B$34)</f>
        <v/>
      </c>
      <c r="C712" s="27">
        <f>IF(A712="","",Spese!$C$34)</f>
        <v/>
      </c>
      <c r="D712" s="10">
        <f>IF(A712="","",12)</f>
        <v/>
      </c>
      <c r="E712" s="25">
        <f>IF(A712="","",IFERROR(EDATE(Spese!$I$34,(D712-1)*Spese!$H$34),""))</f>
        <v/>
      </c>
      <c r="F712" s="40">
        <f>IF(A712="","",IFERROR(IF(D712=Spese!$G$34,Spese!$L$34-Spese!$M$34*(Spese!$G$34-1),Spese!$M$34),""))</f>
        <v/>
      </c>
      <c r="G712" s="9">
        <f>IF(A712="","",IFERROR(IF(Spese!$K$34="Annullato","Annullata",IF(Spese!$K$34="Sospeso","Sospesa",IF(Spese!$K$34="Da valutare","Da valutare",IF(E712="","Da completare",IF(D712&lt;=Spese!$J$34,"Saldata",IF(E712&lt;Parametri!$B$3,"Scaduta",IF(E712&lt;=Parametri!$B$3+Parametri!$B$4,"In scadenza","Programmata"))))))),"Da completare"))</f>
        <v/>
      </c>
      <c r="H712" s="27">
        <f>IF(A712="","",Spese!$D$34)</f>
        <v/>
      </c>
    </row>
    <row r="713">
      <c r="A713" s="5">
        <f>IFERROR(IF(OR(Spese!$A$34="",13&gt;Spese!$G$34),"",Spese!$A$34),"")</f>
        <v/>
      </c>
      <c r="B713" s="23">
        <f>IF(A713="","",Spese!$B$34)</f>
        <v/>
      </c>
      <c r="C713" s="23">
        <f>IF(A713="","",Spese!$C$34)</f>
        <v/>
      </c>
      <c r="D713" s="6">
        <f>IF(A713="","",13)</f>
        <v/>
      </c>
      <c r="E713" s="21">
        <f>IF(A713="","",IFERROR(EDATE(Spese!$I$34,(D713-1)*Spese!$H$34),""))</f>
        <v/>
      </c>
      <c r="F713" s="38">
        <f>IF(A713="","",IFERROR(IF(D713=Spese!$G$34,Spese!$L$34-Spese!$M$34*(Spese!$G$34-1),Spese!$M$34),""))</f>
        <v/>
      </c>
      <c r="G713" s="5">
        <f>IF(A713="","",IFERROR(IF(Spese!$K$34="Annullato","Annullata",IF(Spese!$K$34="Sospeso","Sospesa",IF(Spese!$K$34="Da valutare","Da valutare",IF(E713="","Da completare",IF(D713&lt;=Spese!$J$34,"Saldata",IF(E713&lt;Parametri!$B$3,"Scaduta",IF(E713&lt;=Parametri!$B$3+Parametri!$B$4,"In scadenza","Programmata"))))))),"Da completare"))</f>
        <v/>
      </c>
      <c r="H713" s="23">
        <f>IF(A713="","",Spese!$D$34)</f>
        <v/>
      </c>
    </row>
    <row r="714">
      <c r="A714" s="9">
        <f>IFERROR(IF(OR(Spese!$A$34="",14&gt;Spese!$G$34),"",Spese!$A$34),"")</f>
        <v/>
      </c>
      <c r="B714" s="27">
        <f>IF(A714="","",Spese!$B$34)</f>
        <v/>
      </c>
      <c r="C714" s="27">
        <f>IF(A714="","",Spese!$C$34)</f>
        <v/>
      </c>
      <c r="D714" s="10">
        <f>IF(A714="","",14)</f>
        <v/>
      </c>
      <c r="E714" s="25">
        <f>IF(A714="","",IFERROR(EDATE(Spese!$I$34,(D714-1)*Spese!$H$34),""))</f>
        <v/>
      </c>
      <c r="F714" s="40">
        <f>IF(A714="","",IFERROR(IF(D714=Spese!$G$34,Spese!$L$34-Spese!$M$34*(Spese!$G$34-1),Spese!$M$34),""))</f>
        <v/>
      </c>
      <c r="G714" s="9">
        <f>IF(A714="","",IFERROR(IF(Spese!$K$34="Annullato","Annullata",IF(Spese!$K$34="Sospeso","Sospesa",IF(Spese!$K$34="Da valutare","Da valutare",IF(E714="","Da completare",IF(D714&lt;=Spese!$J$34,"Saldata",IF(E714&lt;Parametri!$B$3,"Scaduta",IF(E714&lt;=Parametri!$B$3+Parametri!$B$4,"In scadenza","Programmata"))))))),"Da completare"))</f>
        <v/>
      </c>
      <c r="H714" s="27">
        <f>IF(A714="","",Spese!$D$34)</f>
        <v/>
      </c>
    </row>
    <row r="715">
      <c r="A715" s="5">
        <f>IFERROR(IF(OR(Spese!$A$34="",15&gt;Spese!$G$34),"",Spese!$A$34),"")</f>
        <v/>
      </c>
      <c r="B715" s="23">
        <f>IF(A715="","",Spese!$B$34)</f>
        <v/>
      </c>
      <c r="C715" s="23">
        <f>IF(A715="","",Spese!$C$34)</f>
        <v/>
      </c>
      <c r="D715" s="6">
        <f>IF(A715="","",15)</f>
        <v/>
      </c>
      <c r="E715" s="21">
        <f>IF(A715="","",IFERROR(EDATE(Spese!$I$34,(D715-1)*Spese!$H$34),""))</f>
        <v/>
      </c>
      <c r="F715" s="38">
        <f>IF(A715="","",IFERROR(IF(D715=Spese!$G$34,Spese!$L$34-Spese!$M$34*(Spese!$G$34-1),Spese!$M$34),""))</f>
        <v/>
      </c>
      <c r="G715" s="5">
        <f>IF(A715="","",IFERROR(IF(Spese!$K$34="Annullato","Annullata",IF(Spese!$K$34="Sospeso","Sospesa",IF(Spese!$K$34="Da valutare","Da valutare",IF(E715="","Da completare",IF(D715&lt;=Spese!$J$34,"Saldata",IF(E715&lt;Parametri!$B$3,"Scaduta",IF(E715&lt;=Parametri!$B$3+Parametri!$B$4,"In scadenza","Programmata"))))))),"Da completare"))</f>
        <v/>
      </c>
      <c r="H715" s="23">
        <f>IF(A715="","",Spese!$D$34)</f>
        <v/>
      </c>
    </row>
    <row r="716">
      <c r="A716" s="9">
        <f>IFERROR(IF(OR(Spese!$A$34="",16&gt;Spese!$G$34),"",Spese!$A$34),"")</f>
        <v/>
      </c>
      <c r="B716" s="27">
        <f>IF(A716="","",Spese!$B$34)</f>
        <v/>
      </c>
      <c r="C716" s="27">
        <f>IF(A716="","",Spese!$C$34)</f>
        <v/>
      </c>
      <c r="D716" s="10">
        <f>IF(A716="","",16)</f>
        <v/>
      </c>
      <c r="E716" s="25">
        <f>IF(A716="","",IFERROR(EDATE(Spese!$I$34,(D716-1)*Spese!$H$34),""))</f>
        <v/>
      </c>
      <c r="F716" s="40">
        <f>IF(A716="","",IFERROR(IF(D716=Spese!$G$34,Spese!$L$34-Spese!$M$34*(Spese!$G$34-1),Spese!$M$34),""))</f>
        <v/>
      </c>
      <c r="G716" s="9">
        <f>IF(A716="","",IFERROR(IF(Spese!$K$34="Annullato","Annullata",IF(Spese!$K$34="Sospeso","Sospesa",IF(Spese!$K$34="Da valutare","Da valutare",IF(E716="","Da completare",IF(D716&lt;=Spese!$J$34,"Saldata",IF(E716&lt;Parametri!$B$3,"Scaduta",IF(E716&lt;=Parametri!$B$3+Parametri!$B$4,"In scadenza","Programmata"))))))),"Da completare"))</f>
        <v/>
      </c>
      <c r="H716" s="27">
        <f>IF(A716="","",Spese!$D$34)</f>
        <v/>
      </c>
    </row>
    <row r="717">
      <c r="A717" s="5">
        <f>IFERROR(IF(OR(Spese!$A$34="",17&gt;Spese!$G$34),"",Spese!$A$34),"")</f>
        <v/>
      </c>
      <c r="B717" s="23">
        <f>IF(A717="","",Spese!$B$34)</f>
        <v/>
      </c>
      <c r="C717" s="23">
        <f>IF(A717="","",Spese!$C$34)</f>
        <v/>
      </c>
      <c r="D717" s="6">
        <f>IF(A717="","",17)</f>
        <v/>
      </c>
      <c r="E717" s="21">
        <f>IF(A717="","",IFERROR(EDATE(Spese!$I$34,(D717-1)*Spese!$H$34),""))</f>
        <v/>
      </c>
      <c r="F717" s="38">
        <f>IF(A717="","",IFERROR(IF(D717=Spese!$G$34,Spese!$L$34-Spese!$M$34*(Spese!$G$34-1),Spese!$M$34),""))</f>
        <v/>
      </c>
      <c r="G717" s="5">
        <f>IF(A717="","",IFERROR(IF(Spese!$K$34="Annullato","Annullata",IF(Spese!$K$34="Sospeso","Sospesa",IF(Spese!$K$34="Da valutare","Da valutare",IF(E717="","Da completare",IF(D717&lt;=Spese!$J$34,"Saldata",IF(E717&lt;Parametri!$B$3,"Scaduta",IF(E717&lt;=Parametri!$B$3+Parametri!$B$4,"In scadenza","Programmata"))))))),"Da completare"))</f>
        <v/>
      </c>
      <c r="H717" s="23">
        <f>IF(A717="","",Spese!$D$34)</f>
        <v/>
      </c>
    </row>
    <row r="718">
      <c r="A718" s="9">
        <f>IFERROR(IF(OR(Spese!$A$34="",18&gt;Spese!$G$34),"",Spese!$A$34),"")</f>
        <v/>
      </c>
      <c r="B718" s="27">
        <f>IF(A718="","",Spese!$B$34)</f>
        <v/>
      </c>
      <c r="C718" s="27">
        <f>IF(A718="","",Spese!$C$34)</f>
        <v/>
      </c>
      <c r="D718" s="10">
        <f>IF(A718="","",18)</f>
        <v/>
      </c>
      <c r="E718" s="25">
        <f>IF(A718="","",IFERROR(EDATE(Spese!$I$34,(D718-1)*Spese!$H$34),""))</f>
        <v/>
      </c>
      <c r="F718" s="40">
        <f>IF(A718="","",IFERROR(IF(D718=Spese!$G$34,Spese!$L$34-Spese!$M$34*(Spese!$G$34-1),Spese!$M$34),""))</f>
        <v/>
      </c>
      <c r="G718" s="9">
        <f>IF(A718="","",IFERROR(IF(Spese!$K$34="Annullato","Annullata",IF(Spese!$K$34="Sospeso","Sospesa",IF(Spese!$K$34="Da valutare","Da valutare",IF(E718="","Da completare",IF(D718&lt;=Spese!$J$34,"Saldata",IF(E718&lt;Parametri!$B$3,"Scaduta",IF(E718&lt;=Parametri!$B$3+Parametri!$B$4,"In scadenza","Programmata"))))))),"Da completare"))</f>
        <v/>
      </c>
      <c r="H718" s="27">
        <f>IF(A718="","",Spese!$D$34)</f>
        <v/>
      </c>
    </row>
    <row r="719">
      <c r="A719" s="5">
        <f>IFERROR(IF(OR(Spese!$A$34="",19&gt;Spese!$G$34),"",Spese!$A$34),"")</f>
        <v/>
      </c>
      <c r="B719" s="23">
        <f>IF(A719="","",Spese!$B$34)</f>
        <v/>
      </c>
      <c r="C719" s="23">
        <f>IF(A719="","",Spese!$C$34)</f>
        <v/>
      </c>
      <c r="D719" s="6">
        <f>IF(A719="","",19)</f>
        <v/>
      </c>
      <c r="E719" s="21">
        <f>IF(A719="","",IFERROR(EDATE(Spese!$I$34,(D719-1)*Spese!$H$34),""))</f>
        <v/>
      </c>
      <c r="F719" s="38">
        <f>IF(A719="","",IFERROR(IF(D719=Spese!$G$34,Spese!$L$34-Spese!$M$34*(Spese!$G$34-1),Spese!$M$34),""))</f>
        <v/>
      </c>
      <c r="G719" s="5">
        <f>IF(A719="","",IFERROR(IF(Spese!$K$34="Annullato","Annullata",IF(Spese!$K$34="Sospeso","Sospesa",IF(Spese!$K$34="Da valutare","Da valutare",IF(E719="","Da completare",IF(D719&lt;=Spese!$J$34,"Saldata",IF(E719&lt;Parametri!$B$3,"Scaduta",IF(E719&lt;=Parametri!$B$3+Parametri!$B$4,"In scadenza","Programmata"))))))),"Da completare"))</f>
        <v/>
      </c>
      <c r="H719" s="23">
        <f>IF(A719="","",Spese!$D$34)</f>
        <v/>
      </c>
    </row>
    <row r="720">
      <c r="A720" s="9">
        <f>IFERROR(IF(OR(Spese!$A$34="",20&gt;Spese!$G$34),"",Spese!$A$34),"")</f>
        <v/>
      </c>
      <c r="B720" s="27">
        <f>IF(A720="","",Spese!$B$34)</f>
        <v/>
      </c>
      <c r="C720" s="27">
        <f>IF(A720="","",Spese!$C$34)</f>
        <v/>
      </c>
      <c r="D720" s="10">
        <f>IF(A720="","",20)</f>
        <v/>
      </c>
      <c r="E720" s="25">
        <f>IF(A720="","",IFERROR(EDATE(Spese!$I$34,(D720-1)*Spese!$H$34),""))</f>
        <v/>
      </c>
      <c r="F720" s="40">
        <f>IF(A720="","",IFERROR(IF(D720=Spese!$G$34,Spese!$L$34-Spese!$M$34*(Spese!$G$34-1),Spese!$M$34),""))</f>
        <v/>
      </c>
      <c r="G720" s="9">
        <f>IF(A720="","",IFERROR(IF(Spese!$K$34="Annullato","Annullata",IF(Spese!$K$34="Sospeso","Sospesa",IF(Spese!$K$34="Da valutare","Da valutare",IF(E720="","Da completare",IF(D720&lt;=Spese!$J$34,"Saldata",IF(E720&lt;Parametri!$B$3,"Scaduta",IF(E720&lt;=Parametri!$B$3+Parametri!$B$4,"In scadenza","Programmata"))))))),"Da completare"))</f>
        <v/>
      </c>
      <c r="H720" s="27">
        <f>IF(A720="","",Spese!$D$34)</f>
        <v/>
      </c>
    </row>
    <row r="721">
      <c r="A721" s="5">
        <f>IFERROR(IF(OR(Spese!$A$34="",21&gt;Spese!$G$34),"",Spese!$A$34),"")</f>
        <v/>
      </c>
      <c r="B721" s="23">
        <f>IF(A721="","",Spese!$B$34)</f>
        <v/>
      </c>
      <c r="C721" s="23">
        <f>IF(A721="","",Spese!$C$34)</f>
        <v/>
      </c>
      <c r="D721" s="6">
        <f>IF(A721="","",21)</f>
        <v/>
      </c>
      <c r="E721" s="21">
        <f>IF(A721="","",IFERROR(EDATE(Spese!$I$34,(D721-1)*Spese!$H$34),""))</f>
        <v/>
      </c>
      <c r="F721" s="38">
        <f>IF(A721="","",IFERROR(IF(D721=Spese!$G$34,Spese!$L$34-Spese!$M$34*(Spese!$G$34-1),Spese!$M$34),""))</f>
        <v/>
      </c>
      <c r="G721" s="5">
        <f>IF(A721="","",IFERROR(IF(Spese!$K$34="Annullato","Annullata",IF(Spese!$K$34="Sospeso","Sospesa",IF(Spese!$K$34="Da valutare","Da valutare",IF(E721="","Da completare",IF(D721&lt;=Spese!$J$34,"Saldata",IF(E721&lt;Parametri!$B$3,"Scaduta",IF(E721&lt;=Parametri!$B$3+Parametri!$B$4,"In scadenza","Programmata"))))))),"Da completare"))</f>
        <v/>
      </c>
      <c r="H721" s="23">
        <f>IF(A721="","",Spese!$D$34)</f>
        <v/>
      </c>
    </row>
    <row r="722">
      <c r="A722" s="9">
        <f>IFERROR(IF(OR(Spese!$A$34="",22&gt;Spese!$G$34),"",Spese!$A$34),"")</f>
        <v/>
      </c>
      <c r="B722" s="27">
        <f>IF(A722="","",Spese!$B$34)</f>
        <v/>
      </c>
      <c r="C722" s="27">
        <f>IF(A722="","",Spese!$C$34)</f>
        <v/>
      </c>
      <c r="D722" s="10">
        <f>IF(A722="","",22)</f>
        <v/>
      </c>
      <c r="E722" s="25">
        <f>IF(A722="","",IFERROR(EDATE(Spese!$I$34,(D722-1)*Spese!$H$34),""))</f>
        <v/>
      </c>
      <c r="F722" s="40">
        <f>IF(A722="","",IFERROR(IF(D722=Spese!$G$34,Spese!$L$34-Spese!$M$34*(Spese!$G$34-1),Spese!$M$34),""))</f>
        <v/>
      </c>
      <c r="G722" s="9">
        <f>IF(A722="","",IFERROR(IF(Spese!$K$34="Annullato","Annullata",IF(Spese!$K$34="Sospeso","Sospesa",IF(Spese!$K$34="Da valutare","Da valutare",IF(E722="","Da completare",IF(D722&lt;=Spese!$J$34,"Saldata",IF(E722&lt;Parametri!$B$3,"Scaduta",IF(E722&lt;=Parametri!$B$3+Parametri!$B$4,"In scadenza","Programmata"))))))),"Da completare"))</f>
        <v/>
      </c>
      <c r="H722" s="27">
        <f>IF(A722="","",Spese!$D$34)</f>
        <v/>
      </c>
    </row>
    <row r="723">
      <c r="A723" s="5">
        <f>IFERROR(IF(OR(Spese!$A$34="",23&gt;Spese!$G$34),"",Spese!$A$34),"")</f>
        <v/>
      </c>
      <c r="B723" s="23">
        <f>IF(A723="","",Spese!$B$34)</f>
        <v/>
      </c>
      <c r="C723" s="23">
        <f>IF(A723="","",Spese!$C$34)</f>
        <v/>
      </c>
      <c r="D723" s="6">
        <f>IF(A723="","",23)</f>
        <v/>
      </c>
      <c r="E723" s="21">
        <f>IF(A723="","",IFERROR(EDATE(Spese!$I$34,(D723-1)*Spese!$H$34),""))</f>
        <v/>
      </c>
      <c r="F723" s="38">
        <f>IF(A723="","",IFERROR(IF(D723=Spese!$G$34,Spese!$L$34-Spese!$M$34*(Spese!$G$34-1),Spese!$M$34),""))</f>
        <v/>
      </c>
      <c r="G723" s="5">
        <f>IF(A723="","",IFERROR(IF(Spese!$K$34="Annullato","Annullata",IF(Spese!$K$34="Sospeso","Sospesa",IF(Spese!$K$34="Da valutare","Da valutare",IF(E723="","Da completare",IF(D723&lt;=Spese!$J$34,"Saldata",IF(E723&lt;Parametri!$B$3,"Scaduta",IF(E723&lt;=Parametri!$B$3+Parametri!$B$4,"In scadenza","Programmata"))))))),"Da completare"))</f>
        <v/>
      </c>
      <c r="H723" s="23">
        <f>IF(A723="","",Spese!$D$34)</f>
        <v/>
      </c>
    </row>
    <row r="724">
      <c r="A724" s="9">
        <f>IFERROR(IF(OR(Spese!$A$34="",24&gt;Spese!$G$34),"",Spese!$A$34),"")</f>
        <v/>
      </c>
      <c r="B724" s="27">
        <f>IF(A724="","",Spese!$B$34)</f>
        <v/>
      </c>
      <c r="C724" s="27">
        <f>IF(A724="","",Spese!$C$34)</f>
        <v/>
      </c>
      <c r="D724" s="10">
        <f>IF(A724="","",24)</f>
        <v/>
      </c>
      <c r="E724" s="25">
        <f>IF(A724="","",IFERROR(EDATE(Spese!$I$34,(D724-1)*Spese!$H$34),""))</f>
        <v/>
      </c>
      <c r="F724" s="40">
        <f>IF(A724="","",IFERROR(IF(D724=Spese!$G$34,Spese!$L$34-Spese!$M$34*(Spese!$G$34-1),Spese!$M$34),""))</f>
        <v/>
      </c>
      <c r="G724" s="9">
        <f>IF(A724="","",IFERROR(IF(Spese!$K$34="Annullato","Annullata",IF(Spese!$K$34="Sospeso","Sospesa",IF(Spese!$K$34="Da valutare","Da valutare",IF(E724="","Da completare",IF(D724&lt;=Spese!$J$34,"Saldata",IF(E724&lt;Parametri!$B$3,"Scaduta",IF(E724&lt;=Parametri!$B$3+Parametri!$B$4,"In scadenza","Programmata"))))))),"Da completare"))</f>
        <v/>
      </c>
      <c r="H724" s="27">
        <f>IF(A724="","",Spese!$D$34)</f>
        <v/>
      </c>
    </row>
    <row r="725">
      <c r="A725" s="5">
        <f>IFERROR(IF(OR(Spese!$A$35="",1&gt;Spese!$G$35),"",Spese!$A$35),"")</f>
        <v/>
      </c>
      <c r="B725" s="23">
        <f>IF(A725="","",Spese!$B$35)</f>
        <v/>
      </c>
      <c r="C725" s="23">
        <f>IF(A725="","",Spese!$C$35)</f>
        <v/>
      </c>
      <c r="D725" s="6">
        <f>IF(A725="","",1)</f>
        <v/>
      </c>
      <c r="E725" s="21">
        <f>IF(A725="","",IFERROR(EDATE(Spese!$I$35,(D725-1)*Spese!$H$35),""))</f>
        <v/>
      </c>
      <c r="F725" s="38">
        <f>IF(A725="","",IFERROR(IF(D725=Spese!$G$35,Spese!$L$35-Spese!$M$35*(Spese!$G$35-1),Spese!$M$35),""))</f>
        <v/>
      </c>
      <c r="G725" s="5">
        <f>IF(A725="","",IFERROR(IF(Spese!$K$35="Annullato","Annullata",IF(Spese!$K$35="Sospeso","Sospesa",IF(Spese!$K$35="Da valutare","Da valutare",IF(E725="","Da completare",IF(D725&lt;=Spese!$J$35,"Saldata",IF(E725&lt;Parametri!$B$3,"Scaduta",IF(E725&lt;=Parametri!$B$3+Parametri!$B$4,"In scadenza","Programmata"))))))),"Da completare"))</f>
        <v/>
      </c>
      <c r="H725" s="23">
        <f>IF(A725="","",Spese!$D$35)</f>
        <v/>
      </c>
    </row>
    <row r="726">
      <c r="A726" s="9">
        <f>IFERROR(IF(OR(Spese!$A$35="",2&gt;Spese!$G$35),"",Spese!$A$35),"")</f>
        <v/>
      </c>
      <c r="B726" s="27">
        <f>IF(A726="","",Spese!$B$35)</f>
        <v/>
      </c>
      <c r="C726" s="27">
        <f>IF(A726="","",Spese!$C$35)</f>
        <v/>
      </c>
      <c r="D726" s="10">
        <f>IF(A726="","",2)</f>
        <v/>
      </c>
      <c r="E726" s="25">
        <f>IF(A726="","",IFERROR(EDATE(Spese!$I$35,(D726-1)*Spese!$H$35),""))</f>
        <v/>
      </c>
      <c r="F726" s="40">
        <f>IF(A726="","",IFERROR(IF(D726=Spese!$G$35,Spese!$L$35-Spese!$M$35*(Spese!$G$35-1),Spese!$M$35),""))</f>
        <v/>
      </c>
      <c r="G726" s="9">
        <f>IF(A726="","",IFERROR(IF(Spese!$K$35="Annullato","Annullata",IF(Spese!$K$35="Sospeso","Sospesa",IF(Spese!$K$35="Da valutare","Da valutare",IF(E726="","Da completare",IF(D726&lt;=Spese!$J$35,"Saldata",IF(E726&lt;Parametri!$B$3,"Scaduta",IF(E726&lt;=Parametri!$B$3+Parametri!$B$4,"In scadenza","Programmata"))))))),"Da completare"))</f>
        <v/>
      </c>
      <c r="H726" s="27">
        <f>IF(A726="","",Spese!$D$35)</f>
        <v/>
      </c>
    </row>
    <row r="727">
      <c r="A727" s="5">
        <f>IFERROR(IF(OR(Spese!$A$35="",3&gt;Spese!$G$35),"",Spese!$A$35),"")</f>
        <v/>
      </c>
      <c r="B727" s="23">
        <f>IF(A727="","",Spese!$B$35)</f>
        <v/>
      </c>
      <c r="C727" s="23">
        <f>IF(A727="","",Spese!$C$35)</f>
        <v/>
      </c>
      <c r="D727" s="6">
        <f>IF(A727="","",3)</f>
        <v/>
      </c>
      <c r="E727" s="21">
        <f>IF(A727="","",IFERROR(EDATE(Spese!$I$35,(D727-1)*Spese!$H$35),""))</f>
        <v/>
      </c>
      <c r="F727" s="38">
        <f>IF(A727="","",IFERROR(IF(D727=Spese!$G$35,Spese!$L$35-Spese!$M$35*(Spese!$G$35-1),Spese!$M$35),""))</f>
        <v/>
      </c>
      <c r="G727" s="5">
        <f>IF(A727="","",IFERROR(IF(Spese!$K$35="Annullato","Annullata",IF(Spese!$K$35="Sospeso","Sospesa",IF(Spese!$K$35="Da valutare","Da valutare",IF(E727="","Da completare",IF(D727&lt;=Spese!$J$35,"Saldata",IF(E727&lt;Parametri!$B$3,"Scaduta",IF(E727&lt;=Parametri!$B$3+Parametri!$B$4,"In scadenza","Programmata"))))))),"Da completare"))</f>
        <v/>
      </c>
      <c r="H727" s="23">
        <f>IF(A727="","",Spese!$D$35)</f>
        <v/>
      </c>
    </row>
    <row r="728">
      <c r="A728" s="9">
        <f>IFERROR(IF(OR(Spese!$A$35="",4&gt;Spese!$G$35),"",Spese!$A$35),"")</f>
        <v/>
      </c>
      <c r="B728" s="27">
        <f>IF(A728="","",Spese!$B$35)</f>
        <v/>
      </c>
      <c r="C728" s="27">
        <f>IF(A728="","",Spese!$C$35)</f>
        <v/>
      </c>
      <c r="D728" s="10">
        <f>IF(A728="","",4)</f>
        <v/>
      </c>
      <c r="E728" s="25">
        <f>IF(A728="","",IFERROR(EDATE(Spese!$I$35,(D728-1)*Spese!$H$35),""))</f>
        <v/>
      </c>
      <c r="F728" s="40">
        <f>IF(A728="","",IFERROR(IF(D728=Spese!$G$35,Spese!$L$35-Spese!$M$35*(Spese!$G$35-1),Spese!$M$35),""))</f>
        <v/>
      </c>
      <c r="G728" s="9">
        <f>IF(A728="","",IFERROR(IF(Spese!$K$35="Annullato","Annullata",IF(Spese!$K$35="Sospeso","Sospesa",IF(Spese!$K$35="Da valutare","Da valutare",IF(E728="","Da completare",IF(D728&lt;=Spese!$J$35,"Saldata",IF(E728&lt;Parametri!$B$3,"Scaduta",IF(E728&lt;=Parametri!$B$3+Parametri!$B$4,"In scadenza","Programmata"))))))),"Da completare"))</f>
        <v/>
      </c>
      <c r="H728" s="27">
        <f>IF(A728="","",Spese!$D$35)</f>
        <v/>
      </c>
    </row>
    <row r="729">
      <c r="A729" s="5">
        <f>IFERROR(IF(OR(Spese!$A$35="",5&gt;Spese!$G$35),"",Spese!$A$35),"")</f>
        <v/>
      </c>
      <c r="B729" s="23">
        <f>IF(A729="","",Spese!$B$35)</f>
        <v/>
      </c>
      <c r="C729" s="23">
        <f>IF(A729="","",Spese!$C$35)</f>
        <v/>
      </c>
      <c r="D729" s="6">
        <f>IF(A729="","",5)</f>
        <v/>
      </c>
      <c r="E729" s="21">
        <f>IF(A729="","",IFERROR(EDATE(Spese!$I$35,(D729-1)*Spese!$H$35),""))</f>
        <v/>
      </c>
      <c r="F729" s="38">
        <f>IF(A729="","",IFERROR(IF(D729=Spese!$G$35,Spese!$L$35-Spese!$M$35*(Spese!$G$35-1),Spese!$M$35),""))</f>
        <v/>
      </c>
      <c r="G729" s="5">
        <f>IF(A729="","",IFERROR(IF(Spese!$K$35="Annullato","Annullata",IF(Spese!$K$35="Sospeso","Sospesa",IF(Spese!$K$35="Da valutare","Da valutare",IF(E729="","Da completare",IF(D729&lt;=Spese!$J$35,"Saldata",IF(E729&lt;Parametri!$B$3,"Scaduta",IF(E729&lt;=Parametri!$B$3+Parametri!$B$4,"In scadenza","Programmata"))))))),"Da completare"))</f>
        <v/>
      </c>
      <c r="H729" s="23">
        <f>IF(A729="","",Spese!$D$35)</f>
        <v/>
      </c>
    </row>
    <row r="730">
      <c r="A730" s="9">
        <f>IFERROR(IF(OR(Spese!$A$35="",6&gt;Spese!$G$35),"",Spese!$A$35),"")</f>
        <v/>
      </c>
      <c r="B730" s="27">
        <f>IF(A730="","",Spese!$B$35)</f>
        <v/>
      </c>
      <c r="C730" s="27">
        <f>IF(A730="","",Spese!$C$35)</f>
        <v/>
      </c>
      <c r="D730" s="10">
        <f>IF(A730="","",6)</f>
        <v/>
      </c>
      <c r="E730" s="25">
        <f>IF(A730="","",IFERROR(EDATE(Spese!$I$35,(D730-1)*Spese!$H$35),""))</f>
        <v/>
      </c>
      <c r="F730" s="40">
        <f>IF(A730="","",IFERROR(IF(D730=Spese!$G$35,Spese!$L$35-Spese!$M$35*(Spese!$G$35-1),Spese!$M$35),""))</f>
        <v/>
      </c>
      <c r="G730" s="9">
        <f>IF(A730="","",IFERROR(IF(Spese!$K$35="Annullato","Annullata",IF(Spese!$K$35="Sospeso","Sospesa",IF(Spese!$K$35="Da valutare","Da valutare",IF(E730="","Da completare",IF(D730&lt;=Spese!$J$35,"Saldata",IF(E730&lt;Parametri!$B$3,"Scaduta",IF(E730&lt;=Parametri!$B$3+Parametri!$B$4,"In scadenza","Programmata"))))))),"Da completare"))</f>
        <v/>
      </c>
      <c r="H730" s="27">
        <f>IF(A730="","",Spese!$D$35)</f>
        <v/>
      </c>
    </row>
    <row r="731">
      <c r="A731" s="5">
        <f>IFERROR(IF(OR(Spese!$A$35="",7&gt;Spese!$G$35),"",Spese!$A$35),"")</f>
        <v/>
      </c>
      <c r="B731" s="23">
        <f>IF(A731="","",Spese!$B$35)</f>
        <v/>
      </c>
      <c r="C731" s="23">
        <f>IF(A731="","",Spese!$C$35)</f>
        <v/>
      </c>
      <c r="D731" s="6">
        <f>IF(A731="","",7)</f>
        <v/>
      </c>
      <c r="E731" s="21">
        <f>IF(A731="","",IFERROR(EDATE(Spese!$I$35,(D731-1)*Spese!$H$35),""))</f>
        <v/>
      </c>
      <c r="F731" s="38">
        <f>IF(A731="","",IFERROR(IF(D731=Spese!$G$35,Spese!$L$35-Spese!$M$35*(Spese!$G$35-1),Spese!$M$35),""))</f>
        <v/>
      </c>
      <c r="G731" s="5">
        <f>IF(A731="","",IFERROR(IF(Spese!$K$35="Annullato","Annullata",IF(Spese!$K$35="Sospeso","Sospesa",IF(Spese!$K$35="Da valutare","Da valutare",IF(E731="","Da completare",IF(D731&lt;=Spese!$J$35,"Saldata",IF(E731&lt;Parametri!$B$3,"Scaduta",IF(E731&lt;=Parametri!$B$3+Parametri!$B$4,"In scadenza","Programmata"))))))),"Da completare"))</f>
        <v/>
      </c>
      <c r="H731" s="23">
        <f>IF(A731="","",Spese!$D$35)</f>
        <v/>
      </c>
    </row>
    <row r="732">
      <c r="A732" s="9">
        <f>IFERROR(IF(OR(Spese!$A$35="",8&gt;Spese!$G$35),"",Spese!$A$35),"")</f>
        <v/>
      </c>
      <c r="B732" s="27">
        <f>IF(A732="","",Spese!$B$35)</f>
        <v/>
      </c>
      <c r="C732" s="27">
        <f>IF(A732="","",Spese!$C$35)</f>
        <v/>
      </c>
      <c r="D732" s="10">
        <f>IF(A732="","",8)</f>
        <v/>
      </c>
      <c r="E732" s="25">
        <f>IF(A732="","",IFERROR(EDATE(Spese!$I$35,(D732-1)*Spese!$H$35),""))</f>
        <v/>
      </c>
      <c r="F732" s="40">
        <f>IF(A732="","",IFERROR(IF(D732=Spese!$G$35,Spese!$L$35-Spese!$M$35*(Spese!$G$35-1),Spese!$M$35),""))</f>
        <v/>
      </c>
      <c r="G732" s="9">
        <f>IF(A732="","",IFERROR(IF(Spese!$K$35="Annullato","Annullata",IF(Spese!$K$35="Sospeso","Sospesa",IF(Spese!$K$35="Da valutare","Da valutare",IF(E732="","Da completare",IF(D732&lt;=Spese!$J$35,"Saldata",IF(E732&lt;Parametri!$B$3,"Scaduta",IF(E732&lt;=Parametri!$B$3+Parametri!$B$4,"In scadenza","Programmata"))))))),"Da completare"))</f>
        <v/>
      </c>
      <c r="H732" s="27">
        <f>IF(A732="","",Spese!$D$35)</f>
        <v/>
      </c>
    </row>
    <row r="733">
      <c r="A733" s="5">
        <f>IFERROR(IF(OR(Spese!$A$35="",9&gt;Spese!$G$35),"",Spese!$A$35),"")</f>
        <v/>
      </c>
      <c r="B733" s="23">
        <f>IF(A733="","",Spese!$B$35)</f>
        <v/>
      </c>
      <c r="C733" s="23">
        <f>IF(A733="","",Spese!$C$35)</f>
        <v/>
      </c>
      <c r="D733" s="6">
        <f>IF(A733="","",9)</f>
        <v/>
      </c>
      <c r="E733" s="21">
        <f>IF(A733="","",IFERROR(EDATE(Spese!$I$35,(D733-1)*Spese!$H$35),""))</f>
        <v/>
      </c>
      <c r="F733" s="38">
        <f>IF(A733="","",IFERROR(IF(D733=Spese!$G$35,Spese!$L$35-Spese!$M$35*(Spese!$G$35-1),Spese!$M$35),""))</f>
        <v/>
      </c>
      <c r="G733" s="5">
        <f>IF(A733="","",IFERROR(IF(Spese!$K$35="Annullato","Annullata",IF(Spese!$K$35="Sospeso","Sospesa",IF(Spese!$K$35="Da valutare","Da valutare",IF(E733="","Da completare",IF(D733&lt;=Spese!$J$35,"Saldata",IF(E733&lt;Parametri!$B$3,"Scaduta",IF(E733&lt;=Parametri!$B$3+Parametri!$B$4,"In scadenza","Programmata"))))))),"Da completare"))</f>
        <v/>
      </c>
      <c r="H733" s="23">
        <f>IF(A733="","",Spese!$D$35)</f>
        <v/>
      </c>
    </row>
    <row r="734">
      <c r="A734" s="9">
        <f>IFERROR(IF(OR(Spese!$A$35="",10&gt;Spese!$G$35),"",Spese!$A$35),"")</f>
        <v/>
      </c>
      <c r="B734" s="27">
        <f>IF(A734="","",Spese!$B$35)</f>
        <v/>
      </c>
      <c r="C734" s="27">
        <f>IF(A734="","",Spese!$C$35)</f>
        <v/>
      </c>
      <c r="D734" s="10">
        <f>IF(A734="","",10)</f>
        <v/>
      </c>
      <c r="E734" s="25">
        <f>IF(A734="","",IFERROR(EDATE(Spese!$I$35,(D734-1)*Spese!$H$35),""))</f>
        <v/>
      </c>
      <c r="F734" s="40">
        <f>IF(A734="","",IFERROR(IF(D734=Spese!$G$35,Spese!$L$35-Spese!$M$35*(Spese!$G$35-1),Spese!$M$35),""))</f>
        <v/>
      </c>
      <c r="G734" s="9">
        <f>IF(A734="","",IFERROR(IF(Spese!$K$35="Annullato","Annullata",IF(Spese!$K$35="Sospeso","Sospesa",IF(Spese!$K$35="Da valutare","Da valutare",IF(E734="","Da completare",IF(D734&lt;=Spese!$J$35,"Saldata",IF(E734&lt;Parametri!$B$3,"Scaduta",IF(E734&lt;=Parametri!$B$3+Parametri!$B$4,"In scadenza","Programmata"))))))),"Da completare"))</f>
        <v/>
      </c>
      <c r="H734" s="27">
        <f>IF(A734="","",Spese!$D$35)</f>
        <v/>
      </c>
    </row>
    <row r="735">
      <c r="A735" s="5">
        <f>IFERROR(IF(OR(Spese!$A$35="",11&gt;Spese!$G$35),"",Spese!$A$35),"")</f>
        <v/>
      </c>
      <c r="B735" s="23">
        <f>IF(A735="","",Spese!$B$35)</f>
        <v/>
      </c>
      <c r="C735" s="23">
        <f>IF(A735="","",Spese!$C$35)</f>
        <v/>
      </c>
      <c r="D735" s="6">
        <f>IF(A735="","",11)</f>
        <v/>
      </c>
      <c r="E735" s="21">
        <f>IF(A735="","",IFERROR(EDATE(Spese!$I$35,(D735-1)*Spese!$H$35),""))</f>
        <v/>
      </c>
      <c r="F735" s="38">
        <f>IF(A735="","",IFERROR(IF(D735=Spese!$G$35,Spese!$L$35-Spese!$M$35*(Spese!$G$35-1),Spese!$M$35),""))</f>
        <v/>
      </c>
      <c r="G735" s="5">
        <f>IF(A735="","",IFERROR(IF(Spese!$K$35="Annullato","Annullata",IF(Spese!$K$35="Sospeso","Sospesa",IF(Spese!$K$35="Da valutare","Da valutare",IF(E735="","Da completare",IF(D735&lt;=Spese!$J$35,"Saldata",IF(E735&lt;Parametri!$B$3,"Scaduta",IF(E735&lt;=Parametri!$B$3+Parametri!$B$4,"In scadenza","Programmata"))))))),"Da completare"))</f>
        <v/>
      </c>
      <c r="H735" s="23">
        <f>IF(A735="","",Spese!$D$35)</f>
        <v/>
      </c>
    </row>
    <row r="736">
      <c r="A736" s="9">
        <f>IFERROR(IF(OR(Spese!$A$35="",12&gt;Spese!$G$35),"",Spese!$A$35),"")</f>
        <v/>
      </c>
      <c r="B736" s="27">
        <f>IF(A736="","",Spese!$B$35)</f>
        <v/>
      </c>
      <c r="C736" s="27">
        <f>IF(A736="","",Spese!$C$35)</f>
        <v/>
      </c>
      <c r="D736" s="10">
        <f>IF(A736="","",12)</f>
        <v/>
      </c>
      <c r="E736" s="25">
        <f>IF(A736="","",IFERROR(EDATE(Spese!$I$35,(D736-1)*Spese!$H$35),""))</f>
        <v/>
      </c>
      <c r="F736" s="40">
        <f>IF(A736="","",IFERROR(IF(D736=Spese!$G$35,Spese!$L$35-Spese!$M$35*(Spese!$G$35-1),Spese!$M$35),""))</f>
        <v/>
      </c>
      <c r="G736" s="9">
        <f>IF(A736="","",IFERROR(IF(Spese!$K$35="Annullato","Annullata",IF(Spese!$K$35="Sospeso","Sospesa",IF(Spese!$K$35="Da valutare","Da valutare",IF(E736="","Da completare",IF(D736&lt;=Spese!$J$35,"Saldata",IF(E736&lt;Parametri!$B$3,"Scaduta",IF(E736&lt;=Parametri!$B$3+Parametri!$B$4,"In scadenza","Programmata"))))))),"Da completare"))</f>
        <v/>
      </c>
      <c r="H736" s="27">
        <f>IF(A736="","",Spese!$D$35)</f>
        <v/>
      </c>
    </row>
    <row r="737">
      <c r="A737" s="5">
        <f>IFERROR(IF(OR(Spese!$A$35="",13&gt;Spese!$G$35),"",Spese!$A$35),"")</f>
        <v/>
      </c>
      <c r="B737" s="23">
        <f>IF(A737="","",Spese!$B$35)</f>
        <v/>
      </c>
      <c r="C737" s="23">
        <f>IF(A737="","",Spese!$C$35)</f>
        <v/>
      </c>
      <c r="D737" s="6">
        <f>IF(A737="","",13)</f>
        <v/>
      </c>
      <c r="E737" s="21">
        <f>IF(A737="","",IFERROR(EDATE(Spese!$I$35,(D737-1)*Spese!$H$35),""))</f>
        <v/>
      </c>
      <c r="F737" s="38">
        <f>IF(A737="","",IFERROR(IF(D737=Spese!$G$35,Spese!$L$35-Spese!$M$35*(Spese!$G$35-1),Spese!$M$35),""))</f>
        <v/>
      </c>
      <c r="G737" s="5">
        <f>IF(A737="","",IFERROR(IF(Spese!$K$35="Annullato","Annullata",IF(Spese!$K$35="Sospeso","Sospesa",IF(Spese!$K$35="Da valutare","Da valutare",IF(E737="","Da completare",IF(D737&lt;=Spese!$J$35,"Saldata",IF(E737&lt;Parametri!$B$3,"Scaduta",IF(E737&lt;=Parametri!$B$3+Parametri!$B$4,"In scadenza","Programmata"))))))),"Da completare"))</f>
        <v/>
      </c>
      <c r="H737" s="23">
        <f>IF(A737="","",Spese!$D$35)</f>
        <v/>
      </c>
    </row>
    <row r="738">
      <c r="A738" s="9">
        <f>IFERROR(IF(OR(Spese!$A$35="",14&gt;Spese!$G$35),"",Spese!$A$35),"")</f>
        <v/>
      </c>
      <c r="B738" s="27">
        <f>IF(A738="","",Spese!$B$35)</f>
        <v/>
      </c>
      <c r="C738" s="27">
        <f>IF(A738="","",Spese!$C$35)</f>
        <v/>
      </c>
      <c r="D738" s="10">
        <f>IF(A738="","",14)</f>
        <v/>
      </c>
      <c r="E738" s="25">
        <f>IF(A738="","",IFERROR(EDATE(Spese!$I$35,(D738-1)*Spese!$H$35),""))</f>
        <v/>
      </c>
      <c r="F738" s="40">
        <f>IF(A738="","",IFERROR(IF(D738=Spese!$G$35,Spese!$L$35-Spese!$M$35*(Spese!$G$35-1),Spese!$M$35),""))</f>
        <v/>
      </c>
      <c r="G738" s="9">
        <f>IF(A738="","",IFERROR(IF(Spese!$K$35="Annullato","Annullata",IF(Spese!$K$35="Sospeso","Sospesa",IF(Spese!$K$35="Da valutare","Da valutare",IF(E738="","Da completare",IF(D738&lt;=Spese!$J$35,"Saldata",IF(E738&lt;Parametri!$B$3,"Scaduta",IF(E738&lt;=Parametri!$B$3+Parametri!$B$4,"In scadenza","Programmata"))))))),"Da completare"))</f>
        <v/>
      </c>
      <c r="H738" s="27">
        <f>IF(A738="","",Spese!$D$35)</f>
        <v/>
      </c>
    </row>
    <row r="739">
      <c r="A739" s="5">
        <f>IFERROR(IF(OR(Spese!$A$35="",15&gt;Spese!$G$35),"",Spese!$A$35),"")</f>
        <v/>
      </c>
      <c r="B739" s="23">
        <f>IF(A739="","",Spese!$B$35)</f>
        <v/>
      </c>
      <c r="C739" s="23">
        <f>IF(A739="","",Spese!$C$35)</f>
        <v/>
      </c>
      <c r="D739" s="6">
        <f>IF(A739="","",15)</f>
        <v/>
      </c>
      <c r="E739" s="21">
        <f>IF(A739="","",IFERROR(EDATE(Spese!$I$35,(D739-1)*Spese!$H$35),""))</f>
        <v/>
      </c>
      <c r="F739" s="38">
        <f>IF(A739="","",IFERROR(IF(D739=Spese!$G$35,Spese!$L$35-Spese!$M$35*(Spese!$G$35-1),Spese!$M$35),""))</f>
        <v/>
      </c>
      <c r="G739" s="5">
        <f>IF(A739="","",IFERROR(IF(Spese!$K$35="Annullato","Annullata",IF(Spese!$K$35="Sospeso","Sospesa",IF(Spese!$K$35="Da valutare","Da valutare",IF(E739="","Da completare",IF(D739&lt;=Spese!$J$35,"Saldata",IF(E739&lt;Parametri!$B$3,"Scaduta",IF(E739&lt;=Parametri!$B$3+Parametri!$B$4,"In scadenza","Programmata"))))))),"Da completare"))</f>
        <v/>
      </c>
      <c r="H739" s="23">
        <f>IF(A739="","",Spese!$D$35)</f>
        <v/>
      </c>
    </row>
    <row r="740">
      <c r="A740" s="9">
        <f>IFERROR(IF(OR(Spese!$A$35="",16&gt;Spese!$G$35),"",Spese!$A$35),"")</f>
        <v/>
      </c>
      <c r="B740" s="27">
        <f>IF(A740="","",Spese!$B$35)</f>
        <v/>
      </c>
      <c r="C740" s="27">
        <f>IF(A740="","",Spese!$C$35)</f>
        <v/>
      </c>
      <c r="D740" s="10">
        <f>IF(A740="","",16)</f>
        <v/>
      </c>
      <c r="E740" s="25">
        <f>IF(A740="","",IFERROR(EDATE(Spese!$I$35,(D740-1)*Spese!$H$35),""))</f>
        <v/>
      </c>
      <c r="F740" s="40">
        <f>IF(A740="","",IFERROR(IF(D740=Spese!$G$35,Spese!$L$35-Spese!$M$35*(Spese!$G$35-1),Spese!$M$35),""))</f>
        <v/>
      </c>
      <c r="G740" s="9">
        <f>IF(A740="","",IFERROR(IF(Spese!$K$35="Annullato","Annullata",IF(Spese!$K$35="Sospeso","Sospesa",IF(Spese!$K$35="Da valutare","Da valutare",IF(E740="","Da completare",IF(D740&lt;=Spese!$J$35,"Saldata",IF(E740&lt;Parametri!$B$3,"Scaduta",IF(E740&lt;=Parametri!$B$3+Parametri!$B$4,"In scadenza","Programmata"))))))),"Da completare"))</f>
        <v/>
      </c>
      <c r="H740" s="27">
        <f>IF(A740="","",Spese!$D$35)</f>
        <v/>
      </c>
    </row>
    <row r="741">
      <c r="A741" s="5">
        <f>IFERROR(IF(OR(Spese!$A$35="",17&gt;Spese!$G$35),"",Spese!$A$35),"")</f>
        <v/>
      </c>
      <c r="B741" s="23">
        <f>IF(A741="","",Spese!$B$35)</f>
        <v/>
      </c>
      <c r="C741" s="23">
        <f>IF(A741="","",Spese!$C$35)</f>
        <v/>
      </c>
      <c r="D741" s="6">
        <f>IF(A741="","",17)</f>
        <v/>
      </c>
      <c r="E741" s="21">
        <f>IF(A741="","",IFERROR(EDATE(Spese!$I$35,(D741-1)*Spese!$H$35),""))</f>
        <v/>
      </c>
      <c r="F741" s="38">
        <f>IF(A741="","",IFERROR(IF(D741=Spese!$G$35,Spese!$L$35-Spese!$M$35*(Spese!$G$35-1),Spese!$M$35),""))</f>
        <v/>
      </c>
      <c r="G741" s="5">
        <f>IF(A741="","",IFERROR(IF(Spese!$K$35="Annullato","Annullata",IF(Spese!$K$35="Sospeso","Sospesa",IF(Spese!$K$35="Da valutare","Da valutare",IF(E741="","Da completare",IF(D741&lt;=Spese!$J$35,"Saldata",IF(E741&lt;Parametri!$B$3,"Scaduta",IF(E741&lt;=Parametri!$B$3+Parametri!$B$4,"In scadenza","Programmata"))))))),"Da completare"))</f>
        <v/>
      </c>
      <c r="H741" s="23">
        <f>IF(A741="","",Spese!$D$35)</f>
        <v/>
      </c>
    </row>
    <row r="742">
      <c r="A742" s="9">
        <f>IFERROR(IF(OR(Spese!$A$35="",18&gt;Spese!$G$35),"",Spese!$A$35),"")</f>
        <v/>
      </c>
      <c r="B742" s="27">
        <f>IF(A742="","",Spese!$B$35)</f>
        <v/>
      </c>
      <c r="C742" s="27">
        <f>IF(A742="","",Spese!$C$35)</f>
        <v/>
      </c>
      <c r="D742" s="10">
        <f>IF(A742="","",18)</f>
        <v/>
      </c>
      <c r="E742" s="25">
        <f>IF(A742="","",IFERROR(EDATE(Spese!$I$35,(D742-1)*Spese!$H$35),""))</f>
        <v/>
      </c>
      <c r="F742" s="40">
        <f>IF(A742="","",IFERROR(IF(D742=Spese!$G$35,Spese!$L$35-Spese!$M$35*(Spese!$G$35-1),Spese!$M$35),""))</f>
        <v/>
      </c>
      <c r="G742" s="9">
        <f>IF(A742="","",IFERROR(IF(Spese!$K$35="Annullato","Annullata",IF(Spese!$K$35="Sospeso","Sospesa",IF(Spese!$K$35="Da valutare","Da valutare",IF(E742="","Da completare",IF(D742&lt;=Spese!$J$35,"Saldata",IF(E742&lt;Parametri!$B$3,"Scaduta",IF(E742&lt;=Parametri!$B$3+Parametri!$B$4,"In scadenza","Programmata"))))))),"Da completare"))</f>
        <v/>
      </c>
      <c r="H742" s="27">
        <f>IF(A742="","",Spese!$D$35)</f>
        <v/>
      </c>
    </row>
    <row r="743">
      <c r="A743" s="5">
        <f>IFERROR(IF(OR(Spese!$A$35="",19&gt;Spese!$G$35),"",Spese!$A$35),"")</f>
        <v/>
      </c>
      <c r="B743" s="23">
        <f>IF(A743="","",Spese!$B$35)</f>
        <v/>
      </c>
      <c r="C743" s="23">
        <f>IF(A743="","",Spese!$C$35)</f>
        <v/>
      </c>
      <c r="D743" s="6">
        <f>IF(A743="","",19)</f>
        <v/>
      </c>
      <c r="E743" s="21">
        <f>IF(A743="","",IFERROR(EDATE(Spese!$I$35,(D743-1)*Spese!$H$35),""))</f>
        <v/>
      </c>
      <c r="F743" s="38">
        <f>IF(A743="","",IFERROR(IF(D743=Spese!$G$35,Spese!$L$35-Spese!$M$35*(Spese!$G$35-1),Spese!$M$35),""))</f>
        <v/>
      </c>
      <c r="G743" s="5">
        <f>IF(A743="","",IFERROR(IF(Spese!$K$35="Annullato","Annullata",IF(Spese!$K$35="Sospeso","Sospesa",IF(Spese!$K$35="Da valutare","Da valutare",IF(E743="","Da completare",IF(D743&lt;=Spese!$J$35,"Saldata",IF(E743&lt;Parametri!$B$3,"Scaduta",IF(E743&lt;=Parametri!$B$3+Parametri!$B$4,"In scadenza","Programmata"))))))),"Da completare"))</f>
        <v/>
      </c>
      <c r="H743" s="23">
        <f>IF(A743="","",Spese!$D$35)</f>
        <v/>
      </c>
    </row>
    <row r="744">
      <c r="A744" s="9">
        <f>IFERROR(IF(OR(Spese!$A$35="",20&gt;Spese!$G$35),"",Spese!$A$35),"")</f>
        <v/>
      </c>
      <c r="B744" s="27">
        <f>IF(A744="","",Spese!$B$35)</f>
        <v/>
      </c>
      <c r="C744" s="27">
        <f>IF(A744="","",Spese!$C$35)</f>
        <v/>
      </c>
      <c r="D744" s="10">
        <f>IF(A744="","",20)</f>
        <v/>
      </c>
      <c r="E744" s="25">
        <f>IF(A744="","",IFERROR(EDATE(Spese!$I$35,(D744-1)*Spese!$H$35),""))</f>
        <v/>
      </c>
      <c r="F744" s="40">
        <f>IF(A744="","",IFERROR(IF(D744=Spese!$G$35,Spese!$L$35-Spese!$M$35*(Spese!$G$35-1),Spese!$M$35),""))</f>
        <v/>
      </c>
      <c r="G744" s="9">
        <f>IF(A744="","",IFERROR(IF(Spese!$K$35="Annullato","Annullata",IF(Spese!$K$35="Sospeso","Sospesa",IF(Spese!$K$35="Da valutare","Da valutare",IF(E744="","Da completare",IF(D744&lt;=Spese!$J$35,"Saldata",IF(E744&lt;Parametri!$B$3,"Scaduta",IF(E744&lt;=Parametri!$B$3+Parametri!$B$4,"In scadenza","Programmata"))))))),"Da completare"))</f>
        <v/>
      </c>
      <c r="H744" s="27">
        <f>IF(A744="","",Spese!$D$35)</f>
        <v/>
      </c>
    </row>
    <row r="745">
      <c r="A745" s="5">
        <f>IFERROR(IF(OR(Spese!$A$35="",21&gt;Spese!$G$35),"",Spese!$A$35),"")</f>
        <v/>
      </c>
      <c r="B745" s="23">
        <f>IF(A745="","",Spese!$B$35)</f>
        <v/>
      </c>
      <c r="C745" s="23">
        <f>IF(A745="","",Spese!$C$35)</f>
        <v/>
      </c>
      <c r="D745" s="6">
        <f>IF(A745="","",21)</f>
        <v/>
      </c>
      <c r="E745" s="21">
        <f>IF(A745="","",IFERROR(EDATE(Spese!$I$35,(D745-1)*Spese!$H$35),""))</f>
        <v/>
      </c>
      <c r="F745" s="38">
        <f>IF(A745="","",IFERROR(IF(D745=Spese!$G$35,Spese!$L$35-Spese!$M$35*(Spese!$G$35-1),Spese!$M$35),""))</f>
        <v/>
      </c>
      <c r="G745" s="5">
        <f>IF(A745="","",IFERROR(IF(Spese!$K$35="Annullato","Annullata",IF(Spese!$K$35="Sospeso","Sospesa",IF(Spese!$K$35="Da valutare","Da valutare",IF(E745="","Da completare",IF(D745&lt;=Spese!$J$35,"Saldata",IF(E745&lt;Parametri!$B$3,"Scaduta",IF(E745&lt;=Parametri!$B$3+Parametri!$B$4,"In scadenza","Programmata"))))))),"Da completare"))</f>
        <v/>
      </c>
      <c r="H745" s="23">
        <f>IF(A745="","",Spese!$D$35)</f>
        <v/>
      </c>
    </row>
    <row r="746">
      <c r="A746" s="9">
        <f>IFERROR(IF(OR(Spese!$A$35="",22&gt;Spese!$G$35),"",Spese!$A$35),"")</f>
        <v/>
      </c>
      <c r="B746" s="27">
        <f>IF(A746="","",Spese!$B$35)</f>
        <v/>
      </c>
      <c r="C746" s="27">
        <f>IF(A746="","",Spese!$C$35)</f>
        <v/>
      </c>
      <c r="D746" s="10">
        <f>IF(A746="","",22)</f>
        <v/>
      </c>
      <c r="E746" s="25">
        <f>IF(A746="","",IFERROR(EDATE(Spese!$I$35,(D746-1)*Spese!$H$35),""))</f>
        <v/>
      </c>
      <c r="F746" s="40">
        <f>IF(A746="","",IFERROR(IF(D746=Spese!$G$35,Spese!$L$35-Spese!$M$35*(Spese!$G$35-1),Spese!$M$35),""))</f>
        <v/>
      </c>
      <c r="G746" s="9">
        <f>IF(A746="","",IFERROR(IF(Spese!$K$35="Annullato","Annullata",IF(Spese!$K$35="Sospeso","Sospesa",IF(Spese!$K$35="Da valutare","Da valutare",IF(E746="","Da completare",IF(D746&lt;=Spese!$J$35,"Saldata",IF(E746&lt;Parametri!$B$3,"Scaduta",IF(E746&lt;=Parametri!$B$3+Parametri!$B$4,"In scadenza","Programmata"))))))),"Da completare"))</f>
        <v/>
      </c>
      <c r="H746" s="27">
        <f>IF(A746="","",Spese!$D$35)</f>
        <v/>
      </c>
    </row>
    <row r="747">
      <c r="A747" s="5">
        <f>IFERROR(IF(OR(Spese!$A$35="",23&gt;Spese!$G$35),"",Spese!$A$35),"")</f>
        <v/>
      </c>
      <c r="B747" s="23">
        <f>IF(A747="","",Spese!$B$35)</f>
        <v/>
      </c>
      <c r="C747" s="23">
        <f>IF(A747="","",Spese!$C$35)</f>
        <v/>
      </c>
      <c r="D747" s="6">
        <f>IF(A747="","",23)</f>
        <v/>
      </c>
      <c r="E747" s="21">
        <f>IF(A747="","",IFERROR(EDATE(Spese!$I$35,(D747-1)*Spese!$H$35),""))</f>
        <v/>
      </c>
      <c r="F747" s="38">
        <f>IF(A747="","",IFERROR(IF(D747=Spese!$G$35,Spese!$L$35-Spese!$M$35*(Spese!$G$35-1),Spese!$M$35),""))</f>
        <v/>
      </c>
      <c r="G747" s="5">
        <f>IF(A747="","",IFERROR(IF(Spese!$K$35="Annullato","Annullata",IF(Spese!$K$35="Sospeso","Sospesa",IF(Spese!$K$35="Da valutare","Da valutare",IF(E747="","Da completare",IF(D747&lt;=Spese!$J$35,"Saldata",IF(E747&lt;Parametri!$B$3,"Scaduta",IF(E747&lt;=Parametri!$B$3+Parametri!$B$4,"In scadenza","Programmata"))))))),"Da completare"))</f>
        <v/>
      </c>
      <c r="H747" s="23">
        <f>IF(A747="","",Spese!$D$35)</f>
        <v/>
      </c>
    </row>
    <row r="748">
      <c r="A748" s="9">
        <f>IFERROR(IF(OR(Spese!$A$35="",24&gt;Spese!$G$35),"",Spese!$A$35),"")</f>
        <v/>
      </c>
      <c r="B748" s="27">
        <f>IF(A748="","",Spese!$B$35)</f>
        <v/>
      </c>
      <c r="C748" s="27">
        <f>IF(A748="","",Spese!$C$35)</f>
        <v/>
      </c>
      <c r="D748" s="10">
        <f>IF(A748="","",24)</f>
        <v/>
      </c>
      <c r="E748" s="25">
        <f>IF(A748="","",IFERROR(EDATE(Spese!$I$35,(D748-1)*Spese!$H$35),""))</f>
        <v/>
      </c>
      <c r="F748" s="40">
        <f>IF(A748="","",IFERROR(IF(D748=Spese!$G$35,Spese!$L$35-Spese!$M$35*(Spese!$G$35-1),Spese!$M$35),""))</f>
        <v/>
      </c>
      <c r="G748" s="9">
        <f>IF(A748="","",IFERROR(IF(Spese!$K$35="Annullato","Annullata",IF(Spese!$K$35="Sospeso","Sospesa",IF(Spese!$K$35="Da valutare","Da valutare",IF(E748="","Da completare",IF(D748&lt;=Spese!$J$35,"Saldata",IF(E748&lt;Parametri!$B$3,"Scaduta",IF(E748&lt;=Parametri!$B$3+Parametri!$B$4,"In scadenza","Programmata"))))))),"Da completare"))</f>
        <v/>
      </c>
      <c r="H748" s="27">
        <f>IF(A748="","",Spese!$D$35)</f>
        <v/>
      </c>
    </row>
    <row r="749">
      <c r="A749" s="5">
        <f>IFERROR(IF(OR(Spese!$A$36="",1&gt;Spese!$G$36),"",Spese!$A$36),"")</f>
        <v/>
      </c>
      <c r="B749" s="23">
        <f>IF(A749="","",Spese!$B$36)</f>
        <v/>
      </c>
      <c r="C749" s="23">
        <f>IF(A749="","",Spese!$C$36)</f>
        <v/>
      </c>
      <c r="D749" s="6">
        <f>IF(A749="","",1)</f>
        <v/>
      </c>
      <c r="E749" s="21">
        <f>IF(A749="","",IFERROR(EDATE(Spese!$I$36,(D749-1)*Spese!$H$36),""))</f>
        <v/>
      </c>
      <c r="F749" s="38">
        <f>IF(A749="","",IFERROR(IF(D749=Spese!$G$36,Spese!$L$36-Spese!$M$36*(Spese!$G$36-1),Spese!$M$36),""))</f>
        <v/>
      </c>
      <c r="G749" s="5">
        <f>IF(A749="","",IFERROR(IF(Spese!$K$36="Annullato","Annullata",IF(Spese!$K$36="Sospeso","Sospesa",IF(Spese!$K$36="Da valutare","Da valutare",IF(E749="","Da completare",IF(D749&lt;=Spese!$J$36,"Saldata",IF(E749&lt;Parametri!$B$3,"Scaduta",IF(E749&lt;=Parametri!$B$3+Parametri!$B$4,"In scadenza","Programmata"))))))),"Da completare"))</f>
        <v/>
      </c>
      <c r="H749" s="23">
        <f>IF(A749="","",Spese!$D$36)</f>
        <v/>
      </c>
    </row>
    <row r="750">
      <c r="A750" s="9">
        <f>IFERROR(IF(OR(Spese!$A$36="",2&gt;Spese!$G$36),"",Spese!$A$36),"")</f>
        <v/>
      </c>
      <c r="B750" s="27">
        <f>IF(A750="","",Spese!$B$36)</f>
        <v/>
      </c>
      <c r="C750" s="27">
        <f>IF(A750="","",Spese!$C$36)</f>
        <v/>
      </c>
      <c r="D750" s="10">
        <f>IF(A750="","",2)</f>
        <v/>
      </c>
      <c r="E750" s="25">
        <f>IF(A750="","",IFERROR(EDATE(Spese!$I$36,(D750-1)*Spese!$H$36),""))</f>
        <v/>
      </c>
      <c r="F750" s="40">
        <f>IF(A750="","",IFERROR(IF(D750=Spese!$G$36,Spese!$L$36-Spese!$M$36*(Spese!$G$36-1),Spese!$M$36),""))</f>
        <v/>
      </c>
      <c r="G750" s="9">
        <f>IF(A750="","",IFERROR(IF(Spese!$K$36="Annullato","Annullata",IF(Spese!$K$36="Sospeso","Sospesa",IF(Spese!$K$36="Da valutare","Da valutare",IF(E750="","Da completare",IF(D750&lt;=Spese!$J$36,"Saldata",IF(E750&lt;Parametri!$B$3,"Scaduta",IF(E750&lt;=Parametri!$B$3+Parametri!$B$4,"In scadenza","Programmata"))))))),"Da completare"))</f>
        <v/>
      </c>
      <c r="H750" s="27">
        <f>IF(A750="","",Spese!$D$36)</f>
        <v/>
      </c>
    </row>
    <row r="751">
      <c r="A751" s="5">
        <f>IFERROR(IF(OR(Spese!$A$36="",3&gt;Spese!$G$36),"",Spese!$A$36),"")</f>
        <v/>
      </c>
      <c r="B751" s="23">
        <f>IF(A751="","",Spese!$B$36)</f>
        <v/>
      </c>
      <c r="C751" s="23">
        <f>IF(A751="","",Spese!$C$36)</f>
        <v/>
      </c>
      <c r="D751" s="6">
        <f>IF(A751="","",3)</f>
        <v/>
      </c>
      <c r="E751" s="21">
        <f>IF(A751="","",IFERROR(EDATE(Spese!$I$36,(D751-1)*Spese!$H$36),""))</f>
        <v/>
      </c>
      <c r="F751" s="38">
        <f>IF(A751="","",IFERROR(IF(D751=Spese!$G$36,Spese!$L$36-Spese!$M$36*(Spese!$G$36-1),Spese!$M$36),""))</f>
        <v/>
      </c>
      <c r="G751" s="5">
        <f>IF(A751="","",IFERROR(IF(Spese!$K$36="Annullato","Annullata",IF(Spese!$K$36="Sospeso","Sospesa",IF(Spese!$K$36="Da valutare","Da valutare",IF(E751="","Da completare",IF(D751&lt;=Spese!$J$36,"Saldata",IF(E751&lt;Parametri!$B$3,"Scaduta",IF(E751&lt;=Parametri!$B$3+Parametri!$B$4,"In scadenza","Programmata"))))))),"Da completare"))</f>
        <v/>
      </c>
      <c r="H751" s="23">
        <f>IF(A751="","",Spese!$D$36)</f>
        <v/>
      </c>
    </row>
    <row r="752">
      <c r="A752" s="9">
        <f>IFERROR(IF(OR(Spese!$A$36="",4&gt;Spese!$G$36),"",Spese!$A$36),"")</f>
        <v/>
      </c>
      <c r="B752" s="27">
        <f>IF(A752="","",Spese!$B$36)</f>
        <v/>
      </c>
      <c r="C752" s="27">
        <f>IF(A752="","",Spese!$C$36)</f>
        <v/>
      </c>
      <c r="D752" s="10">
        <f>IF(A752="","",4)</f>
        <v/>
      </c>
      <c r="E752" s="25">
        <f>IF(A752="","",IFERROR(EDATE(Spese!$I$36,(D752-1)*Spese!$H$36),""))</f>
        <v/>
      </c>
      <c r="F752" s="40">
        <f>IF(A752="","",IFERROR(IF(D752=Spese!$G$36,Spese!$L$36-Spese!$M$36*(Spese!$G$36-1),Spese!$M$36),""))</f>
        <v/>
      </c>
      <c r="G752" s="9">
        <f>IF(A752="","",IFERROR(IF(Spese!$K$36="Annullato","Annullata",IF(Spese!$K$36="Sospeso","Sospesa",IF(Spese!$K$36="Da valutare","Da valutare",IF(E752="","Da completare",IF(D752&lt;=Spese!$J$36,"Saldata",IF(E752&lt;Parametri!$B$3,"Scaduta",IF(E752&lt;=Parametri!$B$3+Parametri!$B$4,"In scadenza","Programmata"))))))),"Da completare"))</f>
        <v/>
      </c>
      <c r="H752" s="27">
        <f>IF(A752="","",Spese!$D$36)</f>
        <v/>
      </c>
    </row>
    <row r="753">
      <c r="A753" s="5">
        <f>IFERROR(IF(OR(Spese!$A$36="",5&gt;Spese!$G$36),"",Spese!$A$36),"")</f>
        <v/>
      </c>
      <c r="B753" s="23">
        <f>IF(A753="","",Spese!$B$36)</f>
        <v/>
      </c>
      <c r="C753" s="23">
        <f>IF(A753="","",Spese!$C$36)</f>
        <v/>
      </c>
      <c r="D753" s="6">
        <f>IF(A753="","",5)</f>
        <v/>
      </c>
      <c r="E753" s="21">
        <f>IF(A753="","",IFERROR(EDATE(Spese!$I$36,(D753-1)*Spese!$H$36),""))</f>
        <v/>
      </c>
      <c r="F753" s="38">
        <f>IF(A753="","",IFERROR(IF(D753=Spese!$G$36,Spese!$L$36-Spese!$M$36*(Spese!$G$36-1),Spese!$M$36),""))</f>
        <v/>
      </c>
      <c r="G753" s="5">
        <f>IF(A753="","",IFERROR(IF(Spese!$K$36="Annullato","Annullata",IF(Spese!$K$36="Sospeso","Sospesa",IF(Spese!$K$36="Da valutare","Da valutare",IF(E753="","Da completare",IF(D753&lt;=Spese!$J$36,"Saldata",IF(E753&lt;Parametri!$B$3,"Scaduta",IF(E753&lt;=Parametri!$B$3+Parametri!$B$4,"In scadenza","Programmata"))))))),"Da completare"))</f>
        <v/>
      </c>
      <c r="H753" s="23">
        <f>IF(A753="","",Spese!$D$36)</f>
        <v/>
      </c>
    </row>
    <row r="754">
      <c r="A754" s="9">
        <f>IFERROR(IF(OR(Spese!$A$36="",6&gt;Spese!$G$36),"",Spese!$A$36),"")</f>
        <v/>
      </c>
      <c r="B754" s="27">
        <f>IF(A754="","",Spese!$B$36)</f>
        <v/>
      </c>
      <c r="C754" s="27">
        <f>IF(A754="","",Spese!$C$36)</f>
        <v/>
      </c>
      <c r="D754" s="10">
        <f>IF(A754="","",6)</f>
        <v/>
      </c>
      <c r="E754" s="25">
        <f>IF(A754="","",IFERROR(EDATE(Spese!$I$36,(D754-1)*Spese!$H$36),""))</f>
        <v/>
      </c>
      <c r="F754" s="40">
        <f>IF(A754="","",IFERROR(IF(D754=Spese!$G$36,Spese!$L$36-Spese!$M$36*(Spese!$G$36-1),Spese!$M$36),""))</f>
        <v/>
      </c>
      <c r="G754" s="9">
        <f>IF(A754="","",IFERROR(IF(Spese!$K$36="Annullato","Annullata",IF(Spese!$K$36="Sospeso","Sospesa",IF(Spese!$K$36="Da valutare","Da valutare",IF(E754="","Da completare",IF(D754&lt;=Spese!$J$36,"Saldata",IF(E754&lt;Parametri!$B$3,"Scaduta",IF(E754&lt;=Parametri!$B$3+Parametri!$B$4,"In scadenza","Programmata"))))))),"Da completare"))</f>
        <v/>
      </c>
      <c r="H754" s="27">
        <f>IF(A754="","",Spese!$D$36)</f>
        <v/>
      </c>
    </row>
    <row r="755">
      <c r="A755" s="5">
        <f>IFERROR(IF(OR(Spese!$A$36="",7&gt;Spese!$G$36),"",Spese!$A$36),"")</f>
        <v/>
      </c>
      <c r="B755" s="23">
        <f>IF(A755="","",Spese!$B$36)</f>
        <v/>
      </c>
      <c r="C755" s="23">
        <f>IF(A755="","",Spese!$C$36)</f>
        <v/>
      </c>
      <c r="D755" s="6">
        <f>IF(A755="","",7)</f>
        <v/>
      </c>
      <c r="E755" s="21">
        <f>IF(A755="","",IFERROR(EDATE(Spese!$I$36,(D755-1)*Spese!$H$36),""))</f>
        <v/>
      </c>
      <c r="F755" s="38">
        <f>IF(A755="","",IFERROR(IF(D755=Spese!$G$36,Spese!$L$36-Spese!$M$36*(Spese!$G$36-1),Spese!$M$36),""))</f>
        <v/>
      </c>
      <c r="G755" s="5">
        <f>IF(A755="","",IFERROR(IF(Spese!$K$36="Annullato","Annullata",IF(Spese!$K$36="Sospeso","Sospesa",IF(Spese!$K$36="Da valutare","Da valutare",IF(E755="","Da completare",IF(D755&lt;=Spese!$J$36,"Saldata",IF(E755&lt;Parametri!$B$3,"Scaduta",IF(E755&lt;=Parametri!$B$3+Parametri!$B$4,"In scadenza","Programmata"))))))),"Da completare"))</f>
        <v/>
      </c>
      <c r="H755" s="23">
        <f>IF(A755="","",Spese!$D$36)</f>
        <v/>
      </c>
    </row>
    <row r="756">
      <c r="A756" s="9">
        <f>IFERROR(IF(OR(Spese!$A$36="",8&gt;Spese!$G$36),"",Spese!$A$36),"")</f>
        <v/>
      </c>
      <c r="B756" s="27">
        <f>IF(A756="","",Spese!$B$36)</f>
        <v/>
      </c>
      <c r="C756" s="27">
        <f>IF(A756="","",Spese!$C$36)</f>
        <v/>
      </c>
      <c r="D756" s="10">
        <f>IF(A756="","",8)</f>
        <v/>
      </c>
      <c r="E756" s="25">
        <f>IF(A756="","",IFERROR(EDATE(Spese!$I$36,(D756-1)*Spese!$H$36),""))</f>
        <v/>
      </c>
      <c r="F756" s="40">
        <f>IF(A756="","",IFERROR(IF(D756=Spese!$G$36,Spese!$L$36-Spese!$M$36*(Spese!$G$36-1),Spese!$M$36),""))</f>
        <v/>
      </c>
      <c r="G756" s="9">
        <f>IF(A756="","",IFERROR(IF(Spese!$K$36="Annullato","Annullata",IF(Spese!$K$36="Sospeso","Sospesa",IF(Spese!$K$36="Da valutare","Da valutare",IF(E756="","Da completare",IF(D756&lt;=Spese!$J$36,"Saldata",IF(E756&lt;Parametri!$B$3,"Scaduta",IF(E756&lt;=Parametri!$B$3+Parametri!$B$4,"In scadenza","Programmata"))))))),"Da completare"))</f>
        <v/>
      </c>
      <c r="H756" s="27">
        <f>IF(A756="","",Spese!$D$36)</f>
        <v/>
      </c>
    </row>
    <row r="757">
      <c r="A757" s="5">
        <f>IFERROR(IF(OR(Spese!$A$36="",9&gt;Spese!$G$36),"",Spese!$A$36),"")</f>
        <v/>
      </c>
      <c r="B757" s="23">
        <f>IF(A757="","",Spese!$B$36)</f>
        <v/>
      </c>
      <c r="C757" s="23">
        <f>IF(A757="","",Spese!$C$36)</f>
        <v/>
      </c>
      <c r="D757" s="6">
        <f>IF(A757="","",9)</f>
        <v/>
      </c>
      <c r="E757" s="21">
        <f>IF(A757="","",IFERROR(EDATE(Spese!$I$36,(D757-1)*Spese!$H$36),""))</f>
        <v/>
      </c>
      <c r="F757" s="38">
        <f>IF(A757="","",IFERROR(IF(D757=Spese!$G$36,Spese!$L$36-Spese!$M$36*(Spese!$G$36-1),Spese!$M$36),""))</f>
        <v/>
      </c>
      <c r="G757" s="5">
        <f>IF(A757="","",IFERROR(IF(Spese!$K$36="Annullato","Annullata",IF(Spese!$K$36="Sospeso","Sospesa",IF(Spese!$K$36="Da valutare","Da valutare",IF(E757="","Da completare",IF(D757&lt;=Spese!$J$36,"Saldata",IF(E757&lt;Parametri!$B$3,"Scaduta",IF(E757&lt;=Parametri!$B$3+Parametri!$B$4,"In scadenza","Programmata"))))))),"Da completare"))</f>
        <v/>
      </c>
      <c r="H757" s="23">
        <f>IF(A757="","",Spese!$D$36)</f>
        <v/>
      </c>
    </row>
    <row r="758">
      <c r="A758" s="9">
        <f>IFERROR(IF(OR(Spese!$A$36="",10&gt;Spese!$G$36),"",Spese!$A$36),"")</f>
        <v/>
      </c>
      <c r="B758" s="27">
        <f>IF(A758="","",Spese!$B$36)</f>
        <v/>
      </c>
      <c r="C758" s="27">
        <f>IF(A758="","",Spese!$C$36)</f>
        <v/>
      </c>
      <c r="D758" s="10">
        <f>IF(A758="","",10)</f>
        <v/>
      </c>
      <c r="E758" s="25">
        <f>IF(A758="","",IFERROR(EDATE(Spese!$I$36,(D758-1)*Spese!$H$36),""))</f>
        <v/>
      </c>
      <c r="F758" s="40">
        <f>IF(A758="","",IFERROR(IF(D758=Spese!$G$36,Spese!$L$36-Spese!$M$36*(Spese!$G$36-1),Spese!$M$36),""))</f>
        <v/>
      </c>
      <c r="G758" s="9">
        <f>IF(A758="","",IFERROR(IF(Spese!$K$36="Annullato","Annullata",IF(Spese!$K$36="Sospeso","Sospesa",IF(Spese!$K$36="Da valutare","Da valutare",IF(E758="","Da completare",IF(D758&lt;=Spese!$J$36,"Saldata",IF(E758&lt;Parametri!$B$3,"Scaduta",IF(E758&lt;=Parametri!$B$3+Parametri!$B$4,"In scadenza","Programmata"))))))),"Da completare"))</f>
        <v/>
      </c>
      <c r="H758" s="27">
        <f>IF(A758="","",Spese!$D$36)</f>
        <v/>
      </c>
    </row>
    <row r="759">
      <c r="A759" s="5">
        <f>IFERROR(IF(OR(Spese!$A$36="",11&gt;Spese!$G$36),"",Spese!$A$36),"")</f>
        <v/>
      </c>
      <c r="B759" s="23">
        <f>IF(A759="","",Spese!$B$36)</f>
        <v/>
      </c>
      <c r="C759" s="23">
        <f>IF(A759="","",Spese!$C$36)</f>
        <v/>
      </c>
      <c r="D759" s="6">
        <f>IF(A759="","",11)</f>
        <v/>
      </c>
      <c r="E759" s="21">
        <f>IF(A759="","",IFERROR(EDATE(Spese!$I$36,(D759-1)*Spese!$H$36),""))</f>
        <v/>
      </c>
      <c r="F759" s="38">
        <f>IF(A759="","",IFERROR(IF(D759=Spese!$G$36,Spese!$L$36-Spese!$M$36*(Spese!$G$36-1),Spese!$M$36),""))</f>
        <v/>
      </c>
      <c r="G759" s="5">
        <f>IF(A759="","",IFERROR(IF(Spese!$K$36="Annullato","Annullata",IF(Spese!$K$36="Sospeso","Sospesa",IF(Spese!$K$36="Da valutare","Da valutare",IF(E759="","Da completare",IF(D759&lt;=Spese!$J$36,"Saldata",IF(E759&lt;Parametri!$B$3,"Scaduta",IF(E759&lt;=Parametri!$B$3+Parametri!$B$4,"In scadenza","Programmata"))))))),"Da completare"))</f>
        <v/>
      </c>
      <c r="H759" s="23">
        <f>IF(A759="","",Spese!$D$36)</f>
        <v/>
      </c>
    </row>
    <row r="760">
      <c r="A760" s="9">
        <f>IFERROR(IF(OR(Spese!$A$36="",12&gt;Spese!$G$36),"",Spese!$A$36),"")</f>
        <v/>
      </c>
      <c r="B760" s="27">
        <f>IF(A760="","",Spese!$B$36)</f>
        <v/>
      </c>
      <c r="C760" s="27">
        <f>IF(A760="","",Spese!$C$36)</f>
        <v/>
      </c>
      <c r="D760" s="10">
        <f>IF(A760="","",12)</f>
        <v/>
      </c>
      <c r="E760" s="25">
        <f>IF(A760="","",IFERROR(EDATE(Spese!$I$36,(D760-1)*Spese!$H$36),""))</f>
        <v/>
      </c>
      <c r="F760" s="40">
        <f>IF(A760="","",IFERROR(IF(D760=Spese!$G$36,Spese!$L$36-Spese!$M$36*(Spese!$G$36-1),Spese!$M$36),""))</f>
        <v/>
      </c>
      <c r="G760" s="9">
        <f>IF(A760="","",IFERROR(IF(Spese!$K$36="Annullato","Annullata",IF(Spese!$K$36="Sospeso","Sospesa",IF(Spese!$K$36="Da valutare","Da valutare",IF(E760="","Da completare",IF(D760&lt;=Spese!$J$36,"Saldata",IF(E760&lt;Parametri!$B$3,"Scaduta",IF(E760&lt;=Parametri!$B$3+Parametri!$B$4,"In scadenza","Programmata"))))))),"Da completare"))</f>
        <v/>
      </c>
      <c r="H760" s="27">
        <f>IF(A760="","",Spese!$D$36)</f>
        <v/>
      </c>
    </row>
    <row r="761">
      <c r="A761" s="5">
        <f>IFERROR(IF(OR(Spese!$A$36="",13&gt;Spese!$G$36),"",Spese!$A$36),"")</f>
        <v/>
      </c>
      <c r="B761" s="23">
        <f>IF(A761="","",Spese!$B$36)</f>
        <v/>
      </c>
      <c r="C761" s="23">
        <f>IF(A761="","",Spese!$C$36)</f>
        <v/>
      </c>
      <c r="D761" s="6">
        <f>IF(A761="","",13)</f>
        <v/>
      </c>
      <c r="E761" s="21">
        <f>IF(A761="","",IFERROR(EDATE(Spese!$I$36,(D761-1)*Spese!$H$36),""))</f>
        <v/>
      </c>
      <c r="F761" s="38">
        <f>IF(A761="","",IFERROR(IF(D761=Spese!$G$36,Spese!$L$36-Spese!$M$36*(Spese!$G$36-1),Spese!$M$36),""))</f>
        <v/>
      </c>
      <c r="G761" s="5">
        <f>IF(A761="","",IFERROR(IF(Spese!$K$36="Annullato","Annullata",IF(Spese!$K$36="Sospeso","Sospesa",IF(Spese!$K$36="Da valutare","Da valutare",IF(E761="","Da completare",IF(D761&lt;=Spese!$J$36,"Saldata",IF(E761&lt;Parametri!$B$3,"Scaduta",IF(E761&lt;=Parametri!$B$3+Parametri!$B$4,"In scadenza","Programmata"))))))),"Da completare"))</f>
        <v/>
      </c>
      <c r="H761" s="23">
        <f>IF(A761="","",Spese!$D$36)</f>
        <v/>
      </c>
    </row>
    <row r="762">
      <c r="A762" s="9">
        <f>IFERROR(IF(OR(Spese!$A$36="",14&gt;Spese!$G$36),"",Spese!$A$36),"")</f>
        <v/>
      </c>
      <c r="B762" s="27">
        <f>IF(A762="","",Spese!$B$36)</f>
        <v/>
      </c>
      <c r="C762" s="27">
        <f>IF(A762="","",Spese!$C$36)</f>
        <v/>
      </c>
      <c r="D762" s="10">
        <f>IF(A762="","",14)</f>
        <v/>
      </c>
      <c r="E762" s="25">
        <f>IF(A762="","",IFERROR(EDATE(Spese!$I$36,(D762-1)*Spese!$H$36),""))</f>
        <v/>
      </c>
      <c r="F762" s="40">
        <f>IF(A762="","",IFERROR(IF(D762=Spese!$G$36,Spese!$L$36-Spese!$M$36*(Spese!$G$36-1),Spese!$M$36),""))</f>
        <v/>
      </c>
      <c r="G762" s="9">
        <f>IF(A762="","",IFERROR(IF(Spese!$K$36="Annullato","Annullata",IF(Spese!$K$36="Sospeso","Sospesa",IF(Spese!$K$36="Da valutare","Da valutare",IF(E762="","Da completare",IF(D762&lt;=Spese!$J$36,"Saldata",IF(E762&lt;Parametri!$B$3,"Scaduta",IF(E762&lt;=Parametri!$B$3+Parametri!$B$4,"In scadenza","Programmata"))))))),"Da completare"))</f>
        <v/>
      </c>
      <c r="H762" s="27">
        <f>IF(A762="","",Spese!$D$36)</f>
        <v/>
      </c>
    </row>
    <row r="763">
      <c r="A763" s="5">
        <f>IFERROR(IF(OR(Spese!$A$36="",15&gt;Spese!$G$36),"",Spese!$A$36),"")</f>
        <v/>
      </c>
      <c r="B763" s="23">
        <f>IF(A763="","",Spese!$B$36)</f>
        <v/>
      </c>
      <c r="C763" s="23">
        <f>IF(A763="","",Spese!$C$36)</f>
        <v/>
      </c>
      <c r="D763" s="6">
        <f>IF(A763="","",15)</f>
        <v/>
      </c>
      <c r="E763" s="21">
        <f>IF(A763="","",IFERROR(EDATE(Spese!$I$36,(D763-1)*Spese!$H$36),""))</f>
        <v/>
      </c>
      <c r="F763" s="38">
        <f>IF(A763="","",IFERROR(IF(D763=Spese!$G$36,Spese!$L$36-Spese!$M$36*(Spese!$G$36-1),Spese!$M$36),""))</f>
        <v/>
      </c>
      <c r="G763" s="5">
        <f>IF(A763="","",IFERROR(IF(Spese!$K$36="Annullato","Annullata",IF(Spese!$K$36="Sospeso","Sospesa",IF(Spese!$K$36="Da valutare","Da valutare",IF(E763="","Da completare",IF(D763&lt;=Spese!$J$36,"Saldata",IF(E763&lt;Parametri!$B$3,"Scaduta",IF(E763&lt;=Parametri!$B$3+Parametri!$B$4,"In scadenza","Programmata"))))))),"Da completare"))</f>
        <v/>
      </c>
      <c r="H763" s="23">
        <f>IF(A763="","",Spese!$D$36)</f>
        <v/>
      </c>
    </row>
    <row r="764">
      <c r="A764" s="9">
        <f>IFERROR(IF(OR(Spese!$A$36="",16&gt;Spese!$G$36),"",Spese!$A$36),"")</f>
        <v/>
      </c>
      <c r="B764" s="27">
        <f>IF(A764="","",Spese!$B$36)</f>
        <v/>
      </c>
      <c r="C764" s="27">
        <f>IF(A764="","",Spese!$C$36)</f>
        <v/>
      </c>
      <c r="D764" s="10">
        <f>IF(A764="","",16)</f>
        <v/>
      </c>
      <c r="E764" s="25">
        <f>IF(A764="","",IFERROR(EDATE(Spese!$I$36,(D764-1)*Spese!$H$36),""))</f>
        <v/>
      </c>
      <c r="F764" s="40">
        <f>IF(A764="","",IFERROR(IF(D764=Spese!$G$36,Spese!$L$36-Spese!$M$36*(Spese!$G$36-1),Spese!$M$36),""))</f>
        <v/>
      </c>
      <c r="G764" s="9">
        <f>IF(A764="","",IFERROR(IF(Spese!$K$36="Annullato","Annullata",IF(Spese!$K$36="Sospeso","Sospesa",IF(Spese!$K$36="Da valutare","Da valutare",IF(E764="","Da completare",IF(D764&lt;=Spese!$J$36,"Saldata",IF(E764&lt;Parametri!$B$3,"Scaduta",IF(E764&lt;=Parametri!$B$3+Parametri!$B$4,"In scadenza","Programmata"))))))),"Da completare"))</f>
        <v/>
      </c>
      <c r="H764" s="27">
        <f>IF(A764="","",Spese!$D$36)</f>
        <v/>
      </c>
    </row>
    <row r="765">
      <c r="A765" s="5">
        <f>IFERROR(IF(OR(Spese!$A$36="",17&gt;Spese!$G$36),"",Spese!$A$36),"")</f>
        <v/>
      </c>
      <c r="B765" s="23">
        <f>IF(A765="","",Spese!$B$36)</f>
        <v/>
      </c>
      <c r="C765" s="23">
        <f>IF(A765="","",Spese!$C$36)</f>
        <v/>
      </c>
      <c r="D765" s="6">
        <f>IF(A765="","",17)</f>
        <v/>
      </c>
      <c r="E765" s="21">
        <f>IF(A765="","",IFERROR(EDATE(Spese!$I$36,(D765-1)*Spese!$H$36),""))</f>
        <v/>
      </c>
      <c r="F765" s="38">
        <f>IF(A765="","",IFERROR(IF(D765=Spese!$G$36,Spese!$L$36-Spese!$M$36*(Spese!$G$36-1),Spese!$M$36),""))</f>
        <v/>
      </c>
      <c r="G765" s="5">
        <f>IF(A765="","",IFERROR(IF(Spese!$K$36="Annullato","Annullata",IF(Spese!$K$36="Sospeso","Sospesa",IF(Spese!$K$36="Da valutare","Da valutare",IF(E765="","Da completare",IF(D765&lt;=Spese!$J$36,"Saldata",IF(E765&lt;Parametri!$B$3,"Scaduta",IF(E765&lt;=Parametri!$B$3+Parametri!$B$4,"In scadenza","Programmata"))))))),"Da completare"))</f>
        <v/>
      </c>
      <c r="H765" s="23">
        <f>IF(A765="","",Spese!$D$36)</f>
        <v/>
      </c>
    </row>
    <row r="766">
      <c r="A766" s="9">
        <f>IFERROR(IF(OR(Spese!$A$36="",18&gt;Spese!$G$36),"",Spese!$A$36),"")</f>
        <v/>
      </c>
      <c r="B766" s="27">
        <f>IF(A766="","",Spese!$B$36)</f>
        <v/>
      </c>
      <c r="C766" s="27">
        <f>IF(A766="","",Spese!$C$36)</f>
        <v/>
      </c>
      <c r="D766" s="10">
        <f>IF(A766="","",18)</f>
        <v/>
      </c>
      <c r="E766" s="25">
        <f>IF(A766="","",IFERROR(EDATE(Spese!$I$36,(D766-1)*Spese!$H$36),""))</f>
        <v/>
      </c>
      <c r="F766" s="40">
        <f>IF(A766="","",IFERROR(IF(D766=Spese!$G$36,Spese!$L$36-Spese!$M$36*(Spese!$G$36-1),Spese!$M$36),""))</f>
        <v/>
      </c>
      <c r="G766" s="9">
        <f>IF(A766="","",IFERROR(IF(Spese!$K$36="Annullato","Annullata",IF(Spese!$K$36="Sospeso","Sospesa",IF(Spese!$K$36="Da valutare","Da valutare",IF(E766="","Da completare",IF(D766&lt;=Spese!$J$36,"Saldata",IF(E766&lt;Parametri!$B$3,"Scaduta",IF(E766&lt;=Parametri!$B$3+Parametri!$B$4,"In scadenza","Programmata"))))))),"Da completare"))</f>
        <v/>
      </c>
      <c r="H766" s="27">
        <f>IF(A766="","",Spese!$D$36)</f>
        <v/>
      </c>
    </row>
    <row r="767">
      <c r="A767" s="5">
        <f>IFERROR(IF(OR(Spese!$A$36="",19&gt;Spese!$G$36),"",Spese!$A$36),"")</f>
        <v/>
      </c>
      <c r="B767" s="23">
        <f>IF(A767="","",Spese!$B$36)</f>
        <v/>
      </c>
      <c r="C767" s="23">
        <f>IF(A767="","",Spese!$C$36)</f>
        <v/>
      </c>
      <c r="D767" s="6">
        <f>IF(A767="","",19)</f>
        <v/>
      </c>
      <c r="E767" s="21">
        <f>IF(A767="","",IFERROR(EDATE(Spese!$I$36,(D767-1)*Spese!$H$36),""))</f>
        <v/>
      </c>
      <c r="F767" s="38">
        <f>IF(A767="","",IFERROR(IF(D767=Spese!$G$36,Spese!$L$36-Spese!$M$36*(Spese!$G$36-1),Spese!$M$36),""))</f>
        <v/>
      </c>
      <c r="G767" s="5">
        <f>IF(A767="","",IFERROR(IF(Spese!$K$36="Annullato","Annullata",IF(Spese!$K$36="Sospeso","Sospesa",IF(Spese!$K$36="Da valutare","Da valutare",IF(E767="","Da completare",IF(D767&lt;=Spese!$J$36,"Saldata",IF(E767&lt;Parametri!$B$3,"Scaduta",IF(E767&lt;=Parametri!$B$3+Parametri!$B$4,"In scadenza","Programmata"))))))),"Da completare"))</f>
        <v/>
      </c>
      <c r="H767" s="23">
        <f>IF(A767="","",Spese!$D$36)</f>
        <v/>
      </c>
    </row>
    <row r="768">
      <c r="A768" s="9">
        <f>IFERROR(IF(OR(Spese!$A$36="",20&gt;Spese!$G$36),"",Spese!$A$36),"")</f>
        <v/>
      </c>
      <c r="B768" s="27">
        <f>IF(A768="","",Spese!$B$36)</f>
        <v/>
      </c>
      <c r="C768" s="27">
        <f>IF(A768="","",Spese!$C$36)</f>
        <v/>
      </c>
      <c r="D768" s="10">
        <f>IF(A768="","",20)</f>
        <v/>
      </c>
      <c r="E768" s="25">
        <f>IF(A768="","",IFERROR(EDATE(Spese!$I$36,(D768-1)*Spese!$H$36),""))</f>
        <v/>
      </c>
      <c r="F768" s="40">
        <f>IF(A768="","",IFERROR(IF(D768=Spese!$G$36,Spese!$L$36-Spese!$M$36*(Spese!$G$36-1),Spese!$M$36),""))</f>
        <v/>
      </c>
      <c r="G768" s="9">
        <f>IF(A768="","",IFERROR(IF(Spese!$K$36="Annullato","Annullata",IF(Spese!$K$36="Sospeso","Sospesa",IF(Spese!$K$36="Da valutare","Da valutare",IF(E768="","Da completare",IF(D768&lt;=Spese!$J$36,"Saldata",IF(E768&lt;Parametri!$B$3,"Scaduta",IF(E768&lt;=Parametri!$B$3+Parametri!$B$4,"In scadenza","Programmata"))))))),"Da completare"))</f>
        <v/>
      </c>
      <c r="H768" s="27">
        <f>IF(A768="","",Spese!$D$36)</f>
        <v/>
      </c>
    </row>
    <row r="769">
      <c r="A769" s="5">
        <f>IFERROR(IF(OR(Spese!$A$36="",21&gt;Spese!$G$36),"",Spese!$A$36),"")</f>
        <v/>
      </c>
      <c r="B769" s="23">
        <f>IF(A769="","",Spese!$B$36)</f>
        <v/>
      </c>
      <c r="C769" s="23">
        <f>IF(A769="","",Spese!$C$36)</f>
        <v/>
      </c>
      <c r="D769" s="6">
        <f>IF(A769="","",21)</f>
        <v/>
      </c>
      <c r="E769" s="21">
        <f>IF(A769="","",IFERROR(EDATE(Spese!$I$36,(D769-1)*Spese!$H$36),""))</f>
        <v/>
      </c>
      <c r="F769" s="38">
        <f>IF(A769="","",IFERROR(IF(D769=Spese!$G$36,Spese!$L$36-Spese!$M$36*(Spese!$G$36-1),Spese!$M$36),""))</f>
        <v/>
      </c>
      <c r="G769" s="5">
        <f>IF(A769="","",IFERROR(IF(Spese!$K$36="Annullato","Annullata",IF(Spese!$K$36="Sospeso","Sospesa",IF(Spese!$K$36="Da valutare","Da valutare",IF(E769="","Da completare",IF(D769&lt;=Spese!$J$36,"Saldata",IF(E769&lt;Parametri!$B$3,"Scaduta",IF(E769&lt;=Parametri!$B$3+Parametri!$B$4,"In scadenza","Programmata"))))))),"Da completare"))</f>
        <v/>
      </c>
      <c r="H769" s="23">
        <f>IF(A769="","",Spese!$D$36)</f>
        <v/>
      </c>
    </row>
    <row r="770">
      <c r="A770" s="9">
        <f>IFERROR(IF(OR(Spese!$A$36="",22&gt;Spese!$G$36),"",Spese!$A$36),"")</f>
        <v/>
      </c>
      <c r="B770" s="27">
        <f>IF(A770="","",Spese!$B$36)</f>
        <v/>
      </c>
      <c r="C770" s="27">
        <f>IF(A770="","",Spese!$C$36)</f>
        <v/>
      </c>
      <c r="D770" s="10">
        <f>IF(A770="","",22)</f>
        <v/>
      </c>
      <c r="E770" s="25">
        <f>IF(A770="","",IFERROR(EDATE(Spese!$I$36,(D770-1)*Spese!$H$36),""))</f>
        <v/>
      </c>
      <c r="F770" s="40">
        <f>IF(A770="","",IFERROR(IF(D770=Spese!$G$36,Spese!$L$36-Spese!$M$36*(Spese!$G$36-1),Spese!$M$36),""))</f>
        <v/>
      </c>
      <c r="G770" s="9">
        <f>IF(A770="","",IFERROR(IF(Spese!$K$36="Annullato","Annullata",IF(Spese!$K$36="Sospeso","Sospesa",IF(Spese!$K$36="Da valutare","Da valutare",IF(E770="","Da completare",IF(D770&lt;=Spese!$J$36,"Saldata",IF(E770&lt;Parametri!$B$3,"Scaduta",IF(E770&lt;=Parametri!$B$3+Parametri!$B$4,"In scadenza","Programmata"))))))),"Da completare"))</f>
        <v/>
      </c>
      <c r="H770" s="27">
        <f>IF(A770="","",Spese!$D$36)</f>
        <v/>
      </c>
    </row>
    <row r="771">
      <c r="A771" s="5">
        <f>IFERROR(IF(OR(Spese!$A$36="",23&gt;Spese!$G$36),"",Spese!$A$36),"")</f>
        <v/>
      </c>
      <c r="B771" s="23">
        <f>IF(A771="","",Spese!$B$36)</f>
        <v/>
      </c>
      <c r="C771" s="23">
        <f>IF(A771="","",Spese!$C$36)</f>
        <v/>
      </c>
      <c r="D771" s="6">
        <f>IF(A771="","",23)</f>
        <v/>
      </c>
      <c r="E771" s="21">
        <f>IF(A771="","",IFERROR(EDATE(Spese!$I$36,(D771-1)*Spese!$H$36),""))</f>
        <v/>
      </c>
      <c r="F771" s="38">
        <f>IF(A771="","",IFERROR(IF(D771=Spese!$G$36,Spese!$L$36-Spese!$M$36*(Spese!$G$36-1),Spese!$M$36),""))</f>
        <v/>
      </c>
      <c r="G771" s="5">
        <f>IF(A771="","",IFERROR(IF(Spese!$K$36="Annullato","Annullata",IF(Spese!$K$36="Sospeso","Sospesa",IF(Spese!$K$36="Da valutare","Da valutare",IF(E771="","Da completare",IF(D771&lt;=Spese!$J$36,"Saldata",IF(E771&lt;Parametri!$B$3,"Scaduta",IF(E771&lt;=Parametri!$B$3+Parametri!$B$4,"In scadenza","Programmata"))))))),"Da completare"))</f>
        <v/>
      </c>
      <c r="H771" s="23">
        <f>IF(A771="","",Spese!$D$36)</f>
        <v/>
      </c>
    </row>
    <row r="772">
      <c r="A772" s="9">
        <f>IFERROR(IF(OR(Spese!$A$36="",24&gt;Spese!$G$36),"",Spese!$A$36),"")</f>
        <v/>
      </c>
      <c r="B772" s="27">
        <f>IF(A772="","",Spese!$B$36)</f>
        <v/>
      </c>
      <c r="C772" s="27">
        <f>IF(A772="","",Spese!$C$36)</f>
        <v/>
      </c>
      <c r="D772" s="10">
        <f>IF(A772="","",24)</f>
        <v/>
      </c>
      <c r="E772" s="25">
        <f>IF(A772="","",IFERROR(EDATE(Spese!$I$36,(D772-1)*Spese!$H$36),""))</f>
        <v/>
      </c>
      <c r="F772" s="40">
        <f>IF(A772="","",IFERROR(IF(D772=Spese!$G$36,Spese!$L$36-Spese!$M$36*(Spese!$G$36-1),Spese!$M$36),""))</f>
        <v/>
      </c>
      <c r="G772" s="9">
        <f>IF(A772="","",IFERROR(IF(Spese!$K$36="Annullato","Annullata",IF(Spese!$K$36="Sospeso","Sospesa",IF(Spese!$K$36="Da valutare","Da valutare",IF(E772="","Da completare",IF(D772&lt;=Spese!$J$36,"Saldata",IF(E772&lt;Parametri!$B$3,"Scaduta",IF(E772&lt;=Parametri!$B$3+Parametri!$B$4,"In scadenza","Programmata"))))))),"Da completare"))</f>
        <v/>
      </c>
      <c r="H772" s="27">
        <f>IF(A772="","",Spese!$D$36)</f>
        <v/>
      </c>
    </row>
    <row r="773">
      <c r="A773" s="5">
        <f>IFERROR(IF(OR(Spese!$A$37="",1&gt;Spese!$G$37),"",Spese!$A$37),"")</f>
        <v/>
      </c>
      <c r="B773" s="23">
        <f>IF(A773="","",Spese!$B$37)</f>
        <v/>
      </c>
      <c r="C773" s="23">
        <f>IF(A773="","",Spese!$C$37)</f>
        <v/>
      </c>
      <c r="D773" s="6">
        <f>IF(A773="","",1)</f>
        <v/>
      </c>
      <c r="E773" s="21">
        <f>IF(A773="","",IFERROR(EDATE(Spese!$I$37,(D773-1)*Spese!$H$37),""))</f>
        <v/>
      </c>
      <c r="F773" s="38">
        <f>IF(A773="","",IFERROR(IF(D773=Spese!$G$37,Spese!$L$37-Spese!$M$37*(Spese!$G$37-1),Spese!$M$37),""))</f>
        <v/>
      </c>
      <c r="G773" s="5">
        <f>IF(A773="","",IFERROR(IF(Spese!$K$37="Annullato","Annullata",IF(Spese!$K$37="Sospeso","Sospesa",IF(Spese!$K$37="Da valutare","Da valutare",IF(E773="","Da completare",IF(D773&lt;=Spese!$J$37,"Saldata",IF(E773&lt;Parametri!$B$3,"Scaduta",IF(E773&lt;=Parametri!$B$3+Parametri!$B$4,"In scadenza","Programmata"))))))),"Da completare"))</f>
        <v/>
      </c>
      <c r="H773" s="23">
        <f>IF(A773="","",Spese!$D$37)</f>
        <v/>
      </c>
    </row>
    <row r="774">
      <c r="A774" s="9">
        <f>IFERROR(IF(OR(Spese!$A$37="",2&gt;Spese!$G$37),"",Spese!$A$37),"")</f>
        <v/>
      </c>
      <c r="B774" s="27">
        <f>IF(A774="","",Spese!$B$37)</f>
        <v/>
      </c>
      <c r="C774" s="27">
        <f>IF(A774="","",Spese!$C$37)</f>
        <v/>
      </c>
      <c r="D774" s="10">
        <f>IF(A774="","",2)</f>
        <v/>
      </c>
      <c r="E774" s="25">
        <f>IF(A774="","",IFERROR(EDATE(Spese!$I$37,(D774-1)*Spese!$H$37),""))</f>
        <v/>
      </c>
      <c r="F774" s="40">
        <f>IF(A774="","",IFERROR(IF(D774=Spese!$G$37,Spese!$L$37-Spese!$M$37*(Spese!$G$37-1),Spese!$M$37),""))</f>
        <v/>
      </c>
      <c r="G774" s="9">
        <f>IF(A774="","",IFERROR(IF(Spese!$K$37="Annullato","Annullata",IF(Spese!$K$37="Sospeso","Sospesa",IF(Spese!$K$37="Da valutare","Da valutare",IF(E774="","Da completare",IF(D774&lt;=Spese!$J$37,"Saldata",IF(E774&lt;Parametri!$B$3,"Scaduta",IF(E774&lt;=Parametri!$B$3+Parametri!$B$4,"In scadenza","Programmata"))))))),"Da completare"))</f>
        <v/>
      </c>
      <c r="H774" s="27">
        <f>IF(A774="","",Spese!$D$37)</f>
        <v/>
      </c>
    </row>
    <row r="775">
      <c r="A775" s="5">
        <f>IFERROR(IF(OR(Spese!$A$37="",3&gt;Spese!$G$37),"",Spese!$A$37),"")</f>
        <v/>
      </c>
      <c r="B775" s="23">
        <f>IF(A775="","",Spese!$B$37)</f>
        <v/>
      </c>
      <c r="C775" s="23">
        <f>IF(A775="","",Spese!$C$37)</f>
        <v/>
      </c>
      <c r="D775" s="6">
        <f>IF(A775="","",3)</f>
        <v/>
      </c>
      <c r="E775" s="21">
        <f>IF(A775="","",IFERROR(EDATE(Spese!$I$37,(D775-1)*Spese!$H$37),""))</f>
        <v/>
      </c>
      <c r="F775" s="38">
        <f>IF(A775="","",IFERROR(IF(D775=Spese!$G$37,Spese!$L$37-Spese!$M$37*(Spese!$G$37-1),Spese!$M$37),""))</f>
        <v/>
      </c>
      <c r="G775" s="5">
        <f>IF(A775="","",IFERROR(IF(Spese!$K$37="Annullato","Annullata",IF(Spese!$K$37="Sospeso","Sospesa",IF(Spese!$K$37="Da valutare","Da valutare",IF(E775="","Da completare",IF(D775&lt;=Spese!$J$37,"Saldata",IF(E775&lt;Parametri!$B$3,"Scaduta",IF(E775&lt;=Parametri!$B$3+Parametri!$B$4,"In scadenza","Programmata"))))))),"Da completare"))</f>
        <v/>
      </c>
      <c r="H775" s="23">
        <f>IF(A775="","",Spese!$D$37)</f>
        <v/>
      </c>
    </row>
    <row r="776">
      <c r="A776" s="9">
        <f>IFERROR(IF(OR(Spese!$A$37="",4&gt;Spese!$G$37),"",Spese!$A$37),"")</f>
        <v/>
      </c>
      <c r="B776" s="27">
        <f>IF(A776="","",Spese!$B$37)</f>
        <v/>
      </c>
      <c r="C776" s="27">
        <f>IF(A776="","",Spese!$C$37)</f>
        <v/>
      </c>
      <c r="D776" s="10">
        <f>IF(A776="","",4)</f>
        <v/>
      </c>
      <c r="E776" s="25">
        <f>IF(A776="","",IFERROR(EDATE(Spese!$I$37,(D776-1)*Spese!$H$37),""))</f>
        <v/>
      </c>
      <c r="F776" s="40">
        <f>IF(A776="","",IFERROR(IF(D776=Spese!$G$37,Spese!$L$37-Spese!$M$37*(Spese!$G$37-1),Spese!$M$37),""))</f>
        <v/>
      </c>
      <c r="G776" s="9">
        <f>IF(A776="","",IFERROR(IF(Spese!$K$37="Annullato","Annullata",IF(Spese!$K$37="Sospeso","Sospesa",IF(Spese!$K$37="Da valutare","Da valutare",IF(E776="","Da completare",IF(D776&lt;=Spese!$J$37,"Saldata",IF(E776&lt;Parametri!$B$3,"Scaduta",IF(E776&lt;=Parametri!$B$3+Parametri!$B$4,"In scadenza","Programmata"))))))),"Da completare"))</f>
        <v/>
      </c>
      <c r="H776" s="27">
        <f>IF(A776="","",Spese!$D$37)</f>
        <v/>
      </c>
    </row>
    <row r="777">
      <c r="A777" s="5">
        <f>IFERROR(IF(OR(Spese!$A$37="",5&gt;Spese!$G$37),"",Spese!$A$37),"")</f>
        <v/>
      </c>
      <c r="B777" s="23">
        <f>IF(A777="","",Spese!$B$37)</f>
        <v/>
      </c>
      <c r="C777" s="23">
        <f>IF(A777="","",Spese!$C$37)</f>
        <v/>
      </c>
      <c r="D777" s="6">
        <f>IF(A777="","",5)</f>
        <v/>
      </c>
      <c r="E777" s="21">
        <f>IF(A777="","",IFERROR(EDATE(Spese!$I$37,(D777-1)*Spese!$H$37),""))</f>
        <v/>
      </c>
      <c r="F777" s="38">
        <f>IF(A777="","",IFERROR(IF(D777=Spese!$G$37,Spese!$L$37-Spese!$M$37*(Spese!$G$37-1),Spese!$M$37),""))</f>
        <v/>
      </c>
      <c r="G777" s="5">
        <f>IF(A777="","",IFERROR(IF(Spese!$K$37="Annullato","Annullata",IF(Spese!$K$37="Sospeso","Sospesa",IF(Spese!$K$37="Da valutare","Da valutare",IF(E777="","Da completare",IF(D777&lt;=Spese!$J$37,"Saldata",IF(E777&lt;Parametri!$B$3,"Scaduta",IF(E777&lt;=Parametri!$B$3+Parametri!$B$4,"In scadenza","Programmata"))))))),"Da completare"))</f>
        <v/>
      </c>
      <c r="H777" s="23">
        <f>IF(A777="","",Spese!$D$37)</f>
        <v/>
      </c>
    </row>
    <row r="778">
      <c r="A778" s="9">
        <f>IFERROR(IF(OR(Spese!$A$37="",6&gt;Spese!$G$37),"",Spese!$A$37),"")</f>
        <v/>
      </c>
      <c r="B778" s="27">
        <f>IF(A778="","",Spese!$B$37)</f>
        <v/>
      </c>
      <c r="C778" s="27">
        <f>IF(A778="","",Spese!$C$37)</f>
        <v/>
      </c>
      <c r="D778" s="10">
        <f>IF(A778="","",6)</f>
        <v/>
      </c>
      <c r="E778" s="25">
        <f>IF(A778="","",IFERROR(EDATE(Spese!$I$37,(D778-1)*Spese!$H$37),""))</f>
        <v/>
      </c>
      <c r="F778" s="40">
        <f>IF(A778="","",IFERROR(IF(D778=Spese!$G$37,Spese!$L$37-Spese!$M$37*(Spese!$G$37-1),Spese!$M$37),""))</f>
        <v/>
      </c>
      <c r="G778" s="9">
        <f>IF(A778="","",IFERROR(IF(Spese!$K$37="Annullato","Annullata",IF(Spese!$K$37="Sospeso","Sospesa",IF(Spese!$K$37="Da valutare","Da valutare",IF(E778="","Da completare",IF(D778&lt;=Spese!$J$37,"Saldata",IF(E778&lt;Parametri!$B$3,"Scaduta",IF(E778&lt;=Parametri!$B$3+Parametri!$B$4,"In scadenza","Programmata"))))))),"Da completare"))</f>
        <v/>
      </c>
      <c r="H778" s="27">
        <f>IF(A778="","",Spese!$D$37)</f>
        <v/>
      </c>
    </row>
    <row r="779">
      <c r="A779" s="5">
        <f>IFERROR(IF(OR(Spese!$A$37="",7&gt;Spese!$G$37),"",Spese!$A$37),"")</f>
        <v/>
      </c>
      <c r="B779" s="23">
        <f>IF(A779="","",Spese!$B$37)</f>
        <v/>
      </c>
      <c r="C779" s="23">
        <f>IF(A779="","",Spese!$C$37)</f>
        <v/>
      </c>
      <c r="D779" s="6">
        <f>IF(A779="","",7)</f>
        <v/>
      </c>
      <c r="E779" s="21">
        <f>IF(A779="","",IFERROR(EDATE(Spese!$I$37,(D779-1)*Spese!$H$37),""))</f>
        <v/>
      </c>
      <c r="F779" s="38">
        <f>IF(A779="","",IFERROR(IF(D779=Spese!$G$37,Spese!$L$37-Spese!$M$37*(Spese!$G$37-1),Spese!$M$37),""))</f>
        <v/>
      </c>
      <c r="G779" s="5">
        <f>IF(A779="","",IFERROR(IF(Spese!$K$37="Annullato","Annullata",IF(Spese!$K$37="Sospeso","Sospesa",IF(Spese!$K$37="Da valutare","Da valutare",IF(E779="","Da completare",IF(D779&lt;=Spese!$J$37,"Saldata",IF(E779&lt;Parametri!$B$3,"Scaduta",IF(E779&lt;=Parametri!$B$3+Parametri!$B$4,"In scadenza","Programmata"))))))),"Da completare"))</f>
        <v/>
      </c>
      <c r="H779" s="23">
        <f>IF(A779="","",Spese!$D$37)</f>
        <v/>
      </c>
    </row>
    <row r="780">
      <c r="A780" s="9">
        <f>IFERROR(IF(OR(Spese!$A$37="",8&gt;Spese!$G$37),"",Spese!$A$37),"")</f>
        <v/>
      </c>
      <c r="B780" s="27">
        <f>IF(A780="","",Spese!$B$37)</f>
        <v/>
      </c>
      <c r="C780" s="27">
        <f>IF(A780="","",Spese!$C$37)</f>
        <v/>
      </c>
      <c r="D780" s="10">
        <f>IF(A780="","",8)</f>
        <v/>
      </c>
      <c r="E780" s="25">
        <f>IF(A780="","",IFERROR(EDATE(Spese!$I$37,(D780-1)*Spese!$H$37),""))</f>
        <v/>
      </c>
      <c r="F780" s="40">
        <f>IF(A780="","",IFERROR(IF(D780=Spese!$G$37,Spese!$L$37-Spese!$M$37*(Spese!$G$37-1),Spese!$M$37),""))</f>
        <v/>
      </c>
      <c r="G780" s="9">
        <f>IF(A780="","",IFERROR(IF(Spese!$K$37="Annullato","Annullata",IF(Spese!$K$37="Sospeso","Sospesa",IF(Spese!$K$37="Da valutare","Da valutare",IF(E780="","Da completare",IF(D780&lt;=Spese!$J$37,"Saldata",IF(E780&lt;Parametri!$B$3,"Scaduta",IF(E780&lt;=Parametri!$B$3+Parametri!$B$4,"In scadenza","Programmata"))))))),"Da completare"))</f>
        <v/>
      </c>
      <c r="H780" s="27">
        <f>IF(A780="","",Spese!$D$37)</f>
        <v/>
      </c>
    </row>
    <row r="781">
      <c r="A781" s="5">
        <f>IFERROR(IF(OR(Spese!$A$37="",9&gt;Spese!$G$37),"",Spese!$A$37),"")</f>
        <v/>
      </c>
      <c r="B781" s="23">
        <f>IF(A781="","",Spese!$B$37)</f>
        <v/>
      </c>
      <c r="C781" s="23">
        <f>IF(A781="","",Spese!$C$37)</f>
        <v/>
      </c>
      <c r="D781" s="6">
        <f>IF(A781="","",9)</f>
        <v/>
      </c>
      <c r="E781" s="21">
        <f>IF(A781="","",IFERROR(EDATE(Spese!$I$37,(D781-1)*Spese!$H$37),""))</f>
        <v/>
      </c>
      <c r="F781" s="38">
        <f>IF(A781="","",IFERROR(IF(D781=Spese!$G$37,Spese!$L$37-Spese!$M$37*(Spese!$G$37-1),Spese!$M$37),""))</f>
        <v/>
      </c>
      <c r="G781" s="5">
        <f>IF(A781="","",IFERROR(IF(Spese!$K$37="Annullato","Annullata",IF(Spese!$K$37="Sospeso","Sospesa",IF(Spese!$K$37="Da valutare","Da valutare",IF(E781="","Da completare",IF(D781&lt;=Spese!$J$37,"Saldata",IF(E781&lt;Parametri!$B$3,"Scaduta",IF(E781&lt;=Parametri!$B$3+Parametri!$B$4,"In scadenza","Programmata"))))))),"Da completare"))</f>
        <v/>
      </c>
      <c r="H781" s="23">
        <f>IF(A781="","",Spese!$D$37)</f>
        <v/>
      </c>
    </row>
    <row r="782">
      <c r="A782" s="9">
        <f>IFERROR(IF(OR(Spese!$A$37="",10&gt;Spese!$G$37),"",Spese!$A$37),"")</f>
        <v/>
      </c>
      <c r="B782" s="27">
        <f>IF(A782="","",Spese!$B$37)</f>
        <v/>
      </c>
      <c r="C782" s="27">
        <f>IF(A782="","",Spese!$C$37)</f>
        <v/>
      </c>
      <c r="D782" s="10">
        <f>IF(A782="","",10)</f>
        <v/>
      </c>
      <c r="E782" s="25">
        <f>IF(A782="","",IFERROR(EDATE(Spese!$I$37,(D782-1)*Spese!$H$37),""))</f>
        <v/>
      </c>
      <c r="F782" s="40">
        <f>IF(A782="","",IFERROR(IF(D782=Spese!$G$37,Spese!$L$37-Spese!$M$37*(Spese!$G$37-1),Spese!$M$37),""))</f>
        <v/>
      </c>
      <c r="G782" s="9">
        <f>IF(A782="","",IFERROR(IF(Spese!$K$37="Annullato","Annullata",IF(Spese!$K$37="Sospeso","Sospesa",IF(Spese!$K$37="Da valutare","Da valutare",IF(E782="","Da completare",IF(D782&lt;=Spese!$J$37,"Saldata",IF(E782&lt;Parametri!$B$3,"Scaduta",IF(E782&lt;=Parametri!$B$3+Parametri!$B$4,"In scadenza","Programmata"))))))),"Da completare"))</f>
        <v/>
      </c>
      <c r="H782" s="27">
        <f>IF(A782="","",Spese!$D$37)</f>
        <v/>
      </c>
    </row>
    <row r="783">
      <c r="A783" s="5">
        <f>IFERROR(IF(OR(Spese!$A$37="",11&gt;Spese!$G$37),"",Spese!$A$37),"")</f>
        <v/>
      </c>
      <c r="B783" s="23">
        <f>IF(A783="","",Spese!$B$37)</f>
        <v/>
      </c>
      <c r="C783" s="23">
        <f>IF(A783="","",Spese!$C$37)</f>
        <v/>
      </c>
      <c r="D783" s="6">
        <f>IF(A783="","",11)</f>
        <v/>
      </c>
      <c r="E783" s="21">
        <f>IF(A783="","",IFERROR(EDATE(Spese!$I$37,(D783-1)*Spese!$H$37),""))</f>
        <v/>
      </c>
      <c r="F783" s="38">
        <f>IF(A783="","",IFERROR(IF(D783=Spese!$G$37,Spese!$L$37-Spese!$M$37*(Spese!$G$37-1),Spese!$M$37),""))</f>
        <v/>
      </c>
      <c r="G783" s="5">
        <f>IF(A783="","",IFERROR(IF(Spese!$K$37="Annullato","Annullata",IF(Spese!$K$37="Sospeso","Sospesa",IF(Spese!$K$37="Da valutare","Da valutare",IF(E783="","Da completare",IF(D783&lt;=Spese!$J$37,"Saldata",IF(E783&lt;Parametri!$B$3,"Scaduta",IF(E783&lt;=Parametri!$B$3+Parametri!$B$4,"In scadenza","Programmata"))))))),"Da completare"))</f>
        <v/>
      </c>
      <c r="H783" s="23">
        <f>IF(A783="","",Spese!$D$37)</f>
        <v/>
      </c>
    </row>
    <row r="784">
      <c r="A784" s="9">
        <f>IFERROR(IF(OR(Spese!$A$37="",12&gt;Spese!$G$37),"",Spese!$A$37),"")</f>
        <v/>
      </c>
      <c r="B784" s="27">
        <f>IF(A784="","",Spese!$B$37)</f>
        <v/>
      </c>
      <c r="C784" s="27">
        <f>IF(A784="","",Spese!$C$37)</f>
        <v/>
      </c>
      <c r="D784" s="10">
        <f>IF(A784="","",12)</f>
        <v/>
      </c>
      <c r="E784" s="25">
        <f>IF(A784="","",IFERROR(EDATE(Spese!$I$37,(D784-1)*Spese!$H$37),""))</f>
        <v/>
      </c>
      <c r="F784" s="40">
        <f>IF(A784="","",IFERROR(IF(D784=Spese!$G$37,Spese!$L$37-Spese!$M$37*(Spese!$G$37-1),Spese!$M$37),""))</f>
        <v/>
      </c>
      <c r="G784" s="9">
        <f>IF(A784="","",IFERROR(IF(Spese!$K$37="Annullato","Annullata",IF(Spese!$K$37="Sospeso","Sospesa",IF(Spese!$K$37="Da valutare","Da valutare",IF(E784="","Da completare",IF(D784&lt;=Spese!$J$37,"Saldata",IF(E784&lt;Parametri!$B$3,"Scaduta",IF(E784&lt;=Parametri!$B$3+Parametri!$B$4,"In scadenza","Programmata"))))))),"Da completare"))</f>
        <v/>
      </c>
      <c r="H784" s="27">
        <f>IF(A784="","",Spese!$D$37)</f>
        <v/>
      </c>
    </row>
    <row r="785">
      <c r="A785" s="5">
        <f>IFERROR(IF(OR(Spese!$A$37="",13&gt;Spese!$G$37),"",Spese!$A$37),"")</f>
        <v/>
      </c>
      <c r="B785" s="23">
        <f>IF(A785="","",Spese!$B$37)</f>
        <v/>
      </c>
      <c r="C785" s="23">
        <f>IF(A785="","",Spese!$C$37)</f>
        <v/>
      </c>
      <c r="D785" s="6">
        <f>IF(A785="","",13)</f>
        <v/>
      </c>
      <c r="E785" s="21">
        <f>IF(A785="","",IFERROR(EDATE(Spese!$I$37,(D785-1)*Spese!$H$37),""))</f>
        <v/>
      </c>
      <c r="F785" s="38">
        <f>IF(A785="","",IFERROR(IF(D785=Spese!$G$37,Spese!$L$37-Spese!$M$37*(Spese!$G$37-1),Spese!$M$37),""))</f>
        <v/>
      </c>
      <c r="G785" s="5">
        <f>IF(A785="","",IFERROR(IF(Spese!$K$37="Annullato","Annullata",IF(Spese!$K$37="Sospeso","Sospesa",IF(Spese!$K$37="Da valutare","Da valutare",IF(E785="","Da completare",IF(D785&lt;=Spese!$J$37,"Saldata",IF(E785&lt;Parametri!$B$3,"Scaduta",IF(E785&lt;=Parametri!$B$3+Parametri!$B$4,"In scadenza","Programmata"))))))),"Da completare"))</f>
        <v/>
      </c>
      <c r="H785" s="23">
        <f>IF(A785="","",Spese!$D$37)</f>
        <v/>
      </c>
    </row>
    <row r="786">
      <c r="A786" s="9">
        <f>IFERROR(IF(OR(Spese!$A$37="",14&gt;Spese!$G$37),"",Spese!$A$37),"")</f>
        <v/>
      </c>
      <c r="B786" s="27">
        <f>IF(A786="","",Spese!$B$37)</f>
        <v/>
      </c>
      <c r="C786" s="27">
        <f>IF(A786="","",Spese!$C$37)</f>
        <v/>
      </c>
      <c r="D786" s="10">
        <f>IF(A786="","",14)</f>
        <v/>
      </c>
      <c r="E786" s="25">
        <f>IF(A786="","",IFERROR(EDATE(Spese!$I$37,(D786-1)*Spese!$H$37),""))</f>
        <v/>
      </c>
      <c r="F786" s="40">
        <f>IF(A786="","",IFERROR(IF(D786=Spese!$G$37,Spese!$L$37-Spese!$M$37*(Spese!$G$37-1),Spese!$M$37),""))</f>
        <v/>
      </c>
      <c r="G786" s="9">
        <f>IF(A786="","",IFERROR(IF(Spese!$K$37="Annullato","Annullata",IF(Spese!$K$37="Sospeso","Sospesa",IF(Spese!$K$37="Da valutare","Da valutare",IF(E786="","Da completare",IF(D786&lt;=Spese!$J$37,"Saldata",IF(E786&lt;Parametri!$B$3,"Scaduta",IF(E786&lt;=Parametri!$B$3+Parametri!$B$4,"In scadenza","Programmata"))))))),"Da completare"))</f>
        <v/>
      </c>
      <c r="H786" s="27">
        <f>IF(A786="","",Spese!$D$37)</f>
        <v/>
      </c>
    </row>
    <row r="787">
      <c r="A787" s="5">
        <f>IFERROR(IF(OR(Spese!$A$37="",15&gt;Spese!$G$37),"",Spese!$A$37),"")</f>
        <v/>
      </c>
      <c r="B787" s="23">
        <f>IF(A787="","",Spese!$B$37)</f>
        <v/>
      </c>
      <c r="C787" s="23">
        <f>IF(A787="","",Spese!$C$37)</f>
        <v/>
      </c>
      <c r="D787" s="6">
        <f>IF(A787="","",15)</f>
        <v/>
      </c>
      <c r="E787" s="21">
        <f>IF(A787="","",IFERROR(EDATE(Spese!$I$37,(D787-1)*Spese!$H$37),""))</f>
        <v/>
      </c>
      <c r="F787" s="38">
        <f>IF(A787="","",IFERROR(IF(D787=Spese!$G$37,Spese!$L$37-Spese!$M$37*(Spese!$G$37-1),Spese!$M$37),""))</f>
        <v/>
      </c>
      <c r="G787" s="5">
        <f>IF(A787="","",IFERROR(IF(Spese!$K$37="Annullato","Annullata",IF(Spese!$K$37="Sospeso","Sospesa",IF(Spese!$K$37="Da valutare","Da valutare",IF(E787="","Da completare",IF(D787&lt;=Spese!$J$37,"Saldata",IF(E787&lt;Parametri!$B$3,"Scaduta",IF(E787&lt;=Parametri!$B$3+Parametri!$B$4,"In scadenza","Programmata"))))))),"Da completare"))</f>
        <v/>
      </c>
      <c r="H787" s="23">
        <f>IF(A787="","",Spese!$D$37)</f>
        <v/>
      </c>
    </row>
    <row r="788">
      <c r="A788" s="9">
        <f>IFERROR(IF(OR(Spese!$A$37="",16&gt;Spese!$G$37),"",Spese!$A$37),"")</f>
        <v/>
      </c>
      <c r="B788" s="27">
        <f>IF(A788="","",Spese!$B$37)</f>
        <v/>
      </c>
      <c r="C788" s="27">
        <f>IF(A788="","",Spese!$C$37)</f>
        <v/>
      </c>
      <c r="D788" s="10">
        <f>IF(A788="","",16)</f>
        <v/>
      </c>
      <c r="E788" s="25">
        <f>IF(A788="","",IFERROR(EDATE(Spese!$I$37,(D788-1)*Spese!$H$37),""))</f>
        <v/>
      </c>
      <c r="F788" s="40">
        <f>IF(A788="","",IFERROR(IF(D788=Spese!$G$37,Spese!$L$37-Spese!$M$37*(Spese!$G$37-1),Spese!$M$37),""))</f>
        <v/>
      </c>
      <c r="G788" s="9">
        <f>IF(A788="","",IFERROR(IF(Spese!$K$37="Annullato","Annullata",IF(Spese!$K$37="Sospeso","Sospesa",IF(Spese!$K$37="Da valutare","Da valutare",IF(E788="","Da completare",IF(D788&lt;=Spese!$J$37,"Saldata",IF(E788&lt;Parametri!$B$3,"Scaduta",IF(E788&lt;=Parametri!$B$3+Parametri!$B$4,"In scadenza","Programmata"))))))),"Da completare"))</f>
        <v/>
      </c>
      <c r="H788" s="27">
        <f>IF(A788="","",Spese!$D$37)</f>
        <v/>
      </c>
    </row>
    <row r="789">
      <c r="A789" s="5">
        <f>IFERROR(IF(OR(Spese!$A$37="",17&gt;Spese!$G$37),"",Spese!$A$37),"")</f>
        <v/>
      </c>
      <c r="B789" s="23">
        <f>IF(A789="","",Spese!$B$37)</f>
        <v/>
      </c>
      <c r="C789" s="23">
        <f>IF(A789="","",Spese!$C$37)</f>
        <v/>
      </c>
      <c r="D789" s="6">
        <f>IF(A789="","",17)</f>
        <v/>
      </c>
      <c r="E789" s="21">
        <f>IF(A789="","",IFERROR(EDATE(Spese!$I$37,(D789-1)*Spese!$H$37),""))</f>
        <v/>
      </c>
      <c r="F789" s="38">
        <f>IF(A789="","",IFERROR(IF(D789=Spese!$G$37,Spese!$L$37-Spese!$M$37*(Spese!$G$37-1),Spese!$M$37),""))</f>
        <v/>
      </c>
      <c r="G789" s="5">
        <f>IF(A789="","",IFERROR(IF(Spese!$K$37="Annullato","Annullata",IF(Spese!$K$37="Sospeso","Sospesa",IF(Spese!$K$37="Da valutare","Da valutare",IF(E789="","Da completare",IF(D789&lt;=Spese!$J$37,"Saldata",IF(E789&lt;Parametri!$B$3,"Scaduta",IF(E789&lt;=Parametri!$B$3+Parametri!$B$4,"In scadenza","Programmata"))))))),"Da completare"))</f>
        <v/>
      </c>
      <c r="H789" s="23">
        <f>IF(A789="","",Spese!$D$37)</f>
        <v/>
      </c>
    </row>
    <row r="790">
      <c r="A790" s="9">
        <f>IFERROR(IF(OR(Spese!$A$37="",18&gt;Spese!$G$37),"",Spese!$A$37),"")</f>
        <v/>
      </c>
      <c r="B790" s="27">
        <f>IF(A790="","",Spese!$B$37)</f>
        <v/>
      </c>
      <c r="C790" s="27">
        <f>IF(A790="","",Spese!$C$37)</f>
        <v/>
      </c>
      <c r="D790" s="10">
        <f>IF(A790="","",18)</f>
        <v/>
      </c>
      <c r="E790" s="25">
        <f>IF(A790="","",IFERROR(EDATE(Spese!$I$37,(D790-1)*Spese!$H$37),""))</f>
        <v/>
      </c>
      <c r="F790" s="40">
        <f>IF(A790="","",IFERROR(IF(D790=Spese!$G$37,Spese!$L$37-Spese!$M$37*(Spese!$G$37-1),Spese!$M$37),""))</f>
        <v/>
      </c>
      <c r="G790" s="9">
        <f>IF(A790="","",IFERROR(IF(Spese!$K$37="Annullato","Annullata",IF(Spese!$K$37="Sospeso","Sospesa",IF(Spese!$K$37="Da valutare","Da valutare",IF(E790="","Da completare",IF(D790&lt;=Spese!$J$37,"Saldata",IF(E790&lt;Parametri!$B$3,"Scaduta",IF(E790&lt;=Parametri!$B$3+Parametri!$B$4,"In scadenza","Programmata"))))))),"Da completare"))</f>
        <v/>
      </c>
      <c r="H790" s="27">
        <f>IF(A790="","",Spese!$D$37)</f>
        <v/>
      </c>
    </row>
    <row r="791">
      <c r="A791" s="5">
        <f>IFERROR(IF(OR(Spese!$A$37="",19&gt;Spese!$G$37),"",Spese!$A$37),"")</f>
        <v/>
      </c>
      <c r="B791" s="23">
        <f>IF(A791="","",Spese!$B$37)</f>
        <v/>
      </c>
      <c r="C791" s="23">
        <f>IF(A791="","",Spese!$C$37)</f>
        <v/>
      </c>
      <c r="D791" s="6">
        <f>IF(A791="","",19)</f>
        <v/>
      </c>
      <c r="E791" s="21">
        <f>IF(A791="","",IFERROR(EDATE(Spese!$I$37,(D791-1)*Spese!$H$37),""))</f>
        <v/>
      </c>
      <c r="F791" s="38">
        <f>IF(A791="","",IFERROR(IF(D791=Spese!$G$37,Spese!$L$37-Spese!$M$37*(Spese!$G$37-1),Spese!$M$37),""))</f>
        <v/>
      </c>
      <c r="G791" s="5">
        <f>IF(A791="","",IFERROR(IF(Spese!$K$37="Annullato","Annullata",IF(Spese!$K$37="Sospeso","Sospesa",IF(Spese!$K$37="Da valutare","Da valutare",IF(E791="","Da completare",IF(D791&lt;=Spese!$J$37,"Saldata",IF(E791&lt;Parametri!$B$3,"Scaduta",IF(E791&lt;=Parametri!$B$3+Parametri!$B$4,"In scadenza","Programmata"))))))),"Da completare"))</f>
        <v/>
      </c>
      <c r="H791" s="23">
        <f>IF(A791="","",Spese!$D$37)</f>
        <v/>
      </c>
    </row>
    <row r="792">
      <c r="A792" s="9">
        <f>IFERROR(IF(OR(Spese!$A$37="",20&gt;Spese!$G$37),"",Spese!$A$37),"")</f>
        <v/>
      </c>
      <c r="B792" s="27">
        <f>IF(A792="","",Spese!$B$37)</f>
        <v/>
      </c>
      <c r="C792" s="27">
        <f>IF(A792="","",Spese!$C$37)</f>
        <v/>
      </c>
      <c r="D792" s="10">
        <f>IF(A792="","",20)</f>
        <v/>
      </c>
      <c r="E792" s="25">
        <f>IF(A792="","",IFERROR(EDATE(Spese!$I$37,(D792-1)*Spese!$H$37),""))</f>
        <v/>
      </c>
      <c r="F792" s="40">
        <f>IF(A792="","",IFERROR(IF(D792=Spese!$G$37,Spese!$L$37-Spese!$M$37*(Spese!$G$37-1),Spese!$M$37),""))</f>
        <v/>
      </c>
      <c r="G792" s="9">
        <f>IF(A792="","",IFERROR(IF(Spese!$K$37="Annullato","Annullata",IF(Spese!$K$37="Sospeso","Sospesa",IF(Spese!$K$37="Da valutare","Da valutare",IF(E792="","Da completare",IF(D792&lt;=Spese!$J$37,"Saldata",IF(E792&lt;Parametri!$B$3,"Scaduta",IF(E792&lt;=Parametri!$B$3+Parametri!$B$4,"In scadenza","Programmata"))))))),"Da completare"))</f>
        <v/>
      </c>
      <c r="H792" s="27">
        <f>IF(A792="","",Spese!$D$37)</f>
        <v/>
      </c>
    </row>
    <row r="793">
      <c r="A793" s="5">
        <f>IFERROR(IF(OR(Spese!$A$37="",21&gt;Spese!$G$37),"",Spese!$A$37),"")</f>
        <v/>
      </c>
      <c r="B793" s="23">
        <f>IF(A793="","",Spese!$B$37)</f>
        <v/>
      </c>
      <c r="C793" s="23">
        <f>IF(A793="","",Spese!$C$37)</f>
        <v/>
      </c>
      <c r="D793" s="6">
        <f>IF(A793="","",21)</f>
        <v/>
      </c>
      <c r="E793" s="21">
        <f>IF(A793="","",IFERROR(EDATE(Spese!$I$37,(D793-1)*Spese!$H$37),""))</f>
        <v/>
      </c>
      <c r="F793" s="38">
        <f>IF(A793="","",IFERROR(IF(D793=Spese!$G$37,Spese!$L$37-Spese!$M$37*(Spese!$G$37-1),Spese!$M$37),""))</f>
        <v/>
      </c>
      <c r="G793" s="5">
        <f>IF(A793="","",IFERROR(IF(Spese!$K$37="Annullato","Annullata",IF(Spese!$K$37="Sospeso","Sospesa",IF(Spese!$K$37="Da valutare","Da valutare",IF(E793="","Da completare",IF(D793&lt;=Spese!$J$37,"Saldata",IF(E793&lt;Parametri!$B$3,"Scaduta",IF(E793&lt;=Parametri!$B$3+Parametri!$B$4,"In scadenza","Programmata"))))))),"Da completare"))</f>
        <v/>
      </c>
      <c r="H793" s="23">
        <f>IF(A793="","",Spese!$D$37)</f>
        <v/>
      </c>
    </row>
    <row r="794">
      <c r="A794" s="9">
        <f>IFERROR(IF(OR(Spese!$A$37="",22&gt;Spese!$G$37),"",Spese!$A$37),"")</f>
        <v/>
      </c>
      <c r="B794" s="27">
        <f>IF(A794="","",Spese!$B$37)</f>
        <v/>
      </c>
      <c r="C794" s="27">
        <f>IF(A794="","",Spese!$C$37)</f>
        <v/>
      </c>
      <c r="D794" s="10">
        <f>IF(A794="","",22)</f>
        <v/>
      </c>
      <c r="E794" s="25">
        <f>IF(A794="","",IFERROR(EDATE(Spese!$I$37,(D794-1)*Spese!$H$37),""))</f>
        <v/>
      </c>
      <c r="F794" s="40">
        <f>IF(A794="","",IFERROR(IF(D794=Spese!$G$37,Spese!$L$37-Spese!$M$37*(Spese!$G$37-1),Spese!$M$37),""))</f>
        <v/>
      </c>
      <c r="G794" s="9">
        <f>IF(A794="","",IFERROR(IF(Spese!$K$37="Annullato","Annullata",IF(Spese!$K$37="Sospeso","Sospesa",IF(Spese!$K$37="Da valutare","Da valutare",IF(E794="","Da completare",IF(D794&lt;=Spese!$J$37,"Saldata",IF(E794&lt;Parametri!$B$3,"Scaduta",IF(E794&lt;=Parametri!$B$3+Parametri!$B$4,"In scadenza","Programmata"))))))),"Da completare"))</f>
        <v/>
      </c>
      <c r="H794" s="27">
        <f>IF(A794="","",Spese!$D$37)</f>
        <v/>
      </c>
    </row>
    <row r="795">
      <c r="A795" s="5">
        <f>IFERROR(IF(OR(Spese!$A$37="",23&gt;Spese!$G$37),"",Spese!$A$37),"")</f>
        <v/>
      </c>
      <c r="B795" s="23">
        <f>IF(A795="","",Spese!$B$37)</f>
        <v/>
      </c>
      <c r="C795" s="23">
        <f>IF(A795="","",Spese!$C$37)</f>
        <v/>
      </c>
      <c r="D795" s="6">
        <f>IF(A795="","",23)</f>
        <v/>
      </c>
      <c r="E795" s="21">
        <f>IF(A795="","",IFERROR(EDATE(Spese!$I$37,(D795-1)*Spese!$H$37),""))</f>
        <v/>
      </c>
      <c r="F795" s="38">
        <f>IF(A795="","",IFERROR(IF(D795=Spese!$G$37,Spese!$L$37-Spese!$M$37*(Spese!$G$37-1),Spese!$M$37),""))</f>
        <v/>
      </c>
      <c r="G795" s="5">
        <f>IF(A795="","",IFERROR(IF(Spese!$K$37="Annullato","Annullata",IF(Spese!$K$37="Sospeso","Sospesa",IF(Spese!$K$37="Da valutare","Da valutare",IF(E795="","Da completare",IF(D795&lt;=Spese!$J$37,"Saldata",IF(E795&lt;Parametri!$B$3,"Scaduta",IF(E795&lt;=Parametri!$B$3+Parametri!$B$4,"In scadenza","Programmata"))))))),"Da completare"))</f>
        <v/>
      </c>
      <c r="H795" s="23">
        <f>IF(A795="","",Spese!$D$37)</f>
        <v/>
      </c>
    </row>
    <row r="796">
      <c r="A796" s="9">
        <f>IFERROR(IF(OR(Spese!$A$37="",24&gt;Spese!$G$37),"",Spese!$A$37),"")</f>
        <v/>
      </c>
      <c r="B796" s="27">
        <f>IF(A796="","",Spese!$B$37)</f>
        <v/>
      </c>
      <c r="C796" s="27">
        <f>IF(A796="","",Spese!$C$37)</f>
        <v/>
      </c>
      <c r="D796" s="10">
        <f>IF(A796="","",24)</f>
        <v/>
      </c>
      <c r="E796" s="25">
        <f>IF(A796="","",IFERROR(EDATE(Spese!$I$37,(D796-1)*Spese!$H$37),""))</f>
        <v/>
      </c>
      <c r="F796" s="40">
        <f>IF(A796="","",IFERROR(IF(D796=Spese!$G$37,Spese!$L$37-Spese!$M$37*(Spese!$G$37-1),Spese!$M$37),""))</f>
        <v/>
      </c>
      <c r="G796" s="9">
        <f>IF(A796="","",IFERROR(IF(Spese!$K$37="Annullato","Annullata",IF(Spese!$K$37="Sospeso","Sospesa",IF(Spese!$K$37="Da valutare","Da valutare",IF(E796="","Da completare",IF(D796&lt;=Spese!$J$37,"Saldata",IF(E796&lt;Parametri!$B$3,"Scaduta",IF(E796&lt;=Parametri!$B$3+Parametri!$B$4,"In scadenza","Programmata"))))))),"Da completare"))</f>
        <v/>
      </c>
      <c r="H796" s="27">
        <f>IF(A796="","",Spese!$D$37)</f>
        <v/>
      </c>
    </row>
    <row r="797">
      <c r="A797" s="5">
        <f>IFERROR(IF(OR(Spese!$A$38="",1&gt;Spese!$G$38),"",Spese!$A$38),"")</f>
        <v/>
      </c>
      <c r="B797" s="23">
        <f>IF(A797="","",Spese!$B$38)</f>
        <v/>
      </c>
      <c r="C797" s="23">
        <f>IF(A797="","",Spese!$C$38)</f>
        <v/>
      </c>
      <c r="D797" s="6">
        <f>IF(A797="","",1)</f>
        <v/>
      </c>
      <c r="E797" s="21">
        <f>IF(A797="","",IFERROR(EDATE(Spese!$I$38,(D797-1)*Spese!$H$38),""))</f>
        <v/>
      </c>
      <c r="F797" s="38">
        <f>IF(A797="","",IFERROR(IF(D797=Spese!$G$38,Spese!$L$38-Spese!$M$38*(Spese!$G$38-1),Spese!$M$38),""))</f>
        <v/>
      </c>
      <c r="G797" s="5">
        <f>IF(A797="","",IFERROR(IF(Spese!$K$38="Annullato","Annullata",IF(Spese!$K$38="Sospeso","Sospesa",IF(Spese!$K$38="Da valutare","Da valutare",IF(E797="","Da completare",IF(D797&lt;=Spese!$J$38,"Saldata",IF(E797&lt;Parametri!$B$3,"Scaduta",IF(E797&lt;=Parametri!$B$3+Parametri!$B$4,"In scadenza","Programmata"))))))),"Da completare"))</f>
        <v/>
      </c>
      <c r="H797" s="23">
        <f>IF(A797="","",Spese!$D$38)</f>
        <v/>
      </c>
    </row>
    <row r="798">
      <c r="A798" s="9">
        <f>IFERROR(IF(OR(Spese!$A$38="",2&gt;Spese!$G$38),"",Spese!$A$38),"")</f>
        <v/>
      </c>
      <c r="B798" s="27">
        <f>IF(A798="","",Spese!$B$38)</f>
        <v/>
      </c>
      <c r="C798" s="27">
        <f>IF(A798="","",Spese!$C$38)</f>
        <v/>
      </c>
      <c r="D798" s="10">
        <f>IF(A798="","",2)</f>
        <v/>
      </c>
      <c r="E798" s="25">
        <f>IF(A798="","",IFERROR(EDATE(Spese!$I$38,(D798-1)*Spese!$H$38),""))</f>
        <v/>
      </c>
      <c r="F798" s="40">
        <f>IF(A798="","",IFERROR(IF(D798=Spese!$G$38,Spese!$L$38-Spese!$M$38*(Spese!$G$38-1),Spese!$M$38),""))</f>
        <v/>
      </c>
      <c r="G798" s="9">
        <f>IF(A798="","",IFERROR(IF(Spese!$K$38="Annullato","Annullata",IF(Spese!$K$38="Sospeso","Sospesa",IF(Spese!$K$38="Da valutare","Da valutare",IF(E798="","Da completare",IF(D798&lt;=Spese!$J$38,"Saldata",IF(E798&lt;Parametri!$B$3,"Scaduta",IF(E798&lt;=Parametri!$B$3+Parametri!$B$4,"In scadenza","Programmata"))))))),"Da completare"))</f>
        <v/>
      </c>
      <c r="H798" s="27">
        <f>IF(A798="","",Spese!$D$38)</f>
        <v/>
      </c>
    </row>
    <row r="799">
      <c r="A799" s="5">
        <f>IFERROR(IF(OR(Spese!$A$38="",3&gt;Spese!$G$38),"",Spese!$A$38),"")</f>
        <v/>
      </c>
      <c r="B799" s="23">
        <f>IF(A799="","",Spese!$B$38)</f>
        <v/>
      </c>
      <c r="C799" s="23">
        <f>IF(A799="","",Spese!$C$38)</f>
        <v/>
      </c>
      <c r="D799" s="6">
        <f>IF(A799="","",3)</f>
        <v/>
      </c>
      <c r="E799" s="21">
        <f>IF(A799="","",IFERROR(EDATE(Spese!$I$38,(D799-1)*Spese!$H$38),""))</f>
        <v/>
      </c>
      <c r="F799" s="38">
        <f>IF(A799="","",IFERROR(IF(D799=Spese!$G$38,Spese!$L$38-Spese!$M$38*(Spese!$G$38-1),Spese!$M$38),""))</f>
        <v/>
      </c>
      <c r="G799" s="5">
        <f>IF(A799="","",IFERROR(IF(Spese!$K$38="Annullato","Annullata",IF(Spese!$K$38="Sospeso","Sospesa",IF(Spese!$K$38="Da valutare","Da valutare",IF(E799="","Da completare",IF(D799&lt;=Spese!$J$38,"Saldata",IF(E799&lt;Parametri!$B$3,"Scaduta",IF(E799&lt;=Parametri!$B$3+Parametri!$B$4,"In scadenza","Programmata"))))))),"Da completare"))</f>
        <v/>
      </c>
      <c r="H799" s="23">
        <f>IF(A799="","",Spese!$D$38)</f>
        <v/>
      </c>
    </row>
    <row r="800">
      <c r="A800" s="9">
        <f>IFERROR(IF(OR(Spese!$A$38="",4&gt;Spese!$G$38),"",Spese!$A$38),"")</f>
        <v/>
      </c>
      <c r="B800" s="27">
        <f>IF(A800="","",Spese!$B$38)</f>
        <v/>
      </c>
      <c r="C800" s="27">
        <f>IF(A800="","",Spese!$C$38)</f>
        <v/>
      </c>
      <c r="D800" s="10">
        <f>IF(A800="","",4)</f>
        <v/>
      </c>
      <c r="E800" s="25">
        <f>IF(A800="","",IFERROR(EDATE(Spese!$I$38,(D800-1)*Spese!$H$38),""))</f>
        <v/>
      </c>
      <c r="F800" s="40">
        <f>IF(A800="","",IFERROR(IF(D800=Spese!$G$38,Spese!$L$38-Spese!$M$38*(Spese!$G$38-1),Spese!$M$38),""))</f>
        <v/>
      </c>
      <c r="G800" s="9">
        <f>IF(A800="","",IFERROR(IF(Spese!$K$38="Annullato","Annullata",IF(Spese!$K$38="Sospeso","Sospesa",IF(Spese!$K$38="Da valutare","Da valutare",IF(E800="","Da completare",IF(D800&lt;=Spese!$J$38,"Saldata",IF(E800&lt;Parametri!$B$3,"Scaduta",IF(E800&lt;=Parametri!$B$3+Parametri!$B$4,"In scadenza","Programmata"))))))),"Da completare"))</f>
        <v/>
      </c>
      <c r="H800" s="27">
        <f>IF(A800="","",Spese!$D$38)</f>
        <v/>
      </c>
    </row>
    <row r="801">
      <c r="A801" s="5">
        <f>IFERROR(IF(OR(Spese!$A$38="",5&gt;Spese!$G$38),"",Spese!$A$38),"")</f>
        <v/>
      </c>
      <c r="B801" s="23">
        <f>IF(A801="","",Spese!$B$38)</f>
        <v/>
      </c>
      <c r="C801" s="23">
        <f>IF(A801="","",Spese!$C$38)</f>
        <v/>
      </c>
      <c r="D801" s="6">
        <f>IF(A801="","",5)</f>
        <v/>
      </c>
      <c r="E801" s="21">
        <f>IF(A801="","",IFERROR(EDATE(Spese!$I$38,(D801-1)*Spese!$H$38),""))</f>
        <v/>
      </c>
      <c r="F801" s="38">
        <f>IF(A801="","",IFERROR(IF(D801=Spese!$G$38,Spese!$L$38-Spese!$M$38*(Spese!$G$38-1),Spese!$M$38),""))</f>
        <v/>
      </c>
      <c r="G801" s="5">
        <f>IF(A801="","",IFERROR(IF(Spese!$K$38="Annullato","Annullata",IF(Spese!$K$38="Sospeso","Sospesa",IF(Spese!$K$38="Da valutare","Da valutare",IF(E801="","Da completare",IF(D801&lt;=Spese!$J$38,"Saldata",IF(E801&lt;Parametri!$B$3,"Scaduta",IF(E801&lt;=Parametri!$B$3+Parametri!$B$4,"In scadenza","Programmata"))))))),"Da completare"))</f>
        <v/>
      </c>
      <c r="H801" s="23">
        <f>IF(A801="","",Spese!$D$38)</f>
        <v/>
      </c>
    </row>
    <row r="802">
      <c r="A802" s="9">
        <f>IFERROR(IF(OR(Spese!$A$38="",6&gt;Spese!$G$38),"",Spese!$A$38),"")</f>
        <v/>
      </c>
      <c r="B802" s="27">
        <f>IF(A802="","",Spese!$B$38)</f>
        <v/>
      </c>
      <c r="C802" s="27">
        <f>IF(A802="","",Spese!$C$38)</f>
        <v/>
      </c>
      <c r="D802" s="10">
        <f>IF(A802="","",6)</f>
        <v/>
      </c>
      <c r="E802" s="25">
        <f>IF(A802="","",IFERROR(EDATE(Spese!$I$38,(D802-1)*Spese!$H$38),""))</f>
        <v/>
      </c>
      <c r="F802" s="40">
        <f>IF(A802="","",IFERROR(IF(D802=Spese!$G$38,Spese!$L$38-Spese!$M$38*(Spese!$G$38-1),Spese!$M$38),""))</f>
        <v/>
      </c>
      <c r="G802" s="9">
        <f>IF(A802="","",IFERROR(IF(Spese!$K$38="Annullato","Annullata",IF(Spese!$K$38="Sospeso","Sospesa",IF(Spese!$K$38="Da valutare","Da valutare",IF(E802="","Da completare",IF(D802&lt;=Spese!$J$38,"Saldata",IF(E802&lt;Parametri!$B$3,"Scaduta",IF(E802&lt;=Parametri!$B$3+Parametri!$B$4,"In scadenza","Programmata"))))))),"Da completare"))</f>
        <v/>
      </c>
      <c r="H802" s="27">
        <f>IF(A802="","",Spese!$D$38)</f>
        <v/>
      </c>
    </row>
    <row r="803">
      <c r="A803" s="5">
        <f>IFERROR(IF(OR(Spese!$A$38="",7&gt;Spese!$G$38),"",Spese!$A$38),"")</f>
        <v/>
      </c>
      <c r="B803" s="23">
        <f>IF(A803="","",Spese!$B$38)</f>
        <v/>
      </c>
      <c r="C803" s="23">
        <f>IF(A803="","",Spese!$C$38)</f>
        <v/>
      </c>
      <c r="D803" s="6">
        <f>IF(A803="","",7)</f>
        <v/>
      </c>
      <c r="E803" s="21">
        <f>IF(A803="","",IFERROR(EDATE(Spese!$I$38,(D803-1)*Spese!$H$38),""))</f>
        <v/>
      </c>
      <c r="F803" s="38">
        <f>IF(A803="","",IFERROR(IF(D803=Spese!$G$38,Spese!$L$38-Spese!$M$38*(Spese!$G$38-1),Spese!$M$38),""))</f>
        <v/>
      </c>
      <c r="G803" s="5">
        <f>IF(A803="","",IFERROR(IF(Spese!$K$38="Annullato","Annullata",IF(Spese!$K$38="Sospeso","Sospesa",IF(Spese!$K$38="Da valutare","Da valutare",IF(E803="","Da completare",IF(D803&lt;=Spese!$J$38,"Saldata",IF(E803&lt;Parametri!$B$3,"Scaduta",IF(E803&lt;=Parametri!$B$3+Parametri!$B$4,"In scadenza","Programmata"))))))),"Da completare"))</f>
        <v/>
      </c>
      <c r="H803" s="23">
        <f>IF(A803="","",Spese!$D$38)</f>
        <v/>
      </c>
    </row>
    <row r="804">
      <c r="A804" s="9">
        <f>IFERROR(IF(OR(Spese!$A$38="",8&gt;Spese!$G$38),"",Spese!$A$38),"")</f>
        <v/>
      </c>
      <c r="B804" s="27">
        <f>IF(A804="","",Spese!$B$38)</f>
        <v/>
      </c>
      <c r="C804" s="27">
        <f>IF(A804="","",Spese!$C$38)</f>
        <v/>
      </c>
      <c r="D804" s="10">
        <f>IF(A804="","",8)</f>
        <v/>
      </c>
      <c r="E804" s="25">
        <f>IF(A804="","",IFERROR(EDATE(Spese!$I$38,(D804-1)*Spese!$H$38),""))</f>
        <v/>
      </c>
      <c r="F804" s="40">
        <f>IF(A804="","",IFERROR(IF(D804=Spese!$G$38,Spese!$L$38-Spese!$M$38*(Spese!$G$38-1),Spese!$M$38),""))</f>
        <v/>
      </c>
      <c r="G804" s="9">
        <f>IF(A804="","",IFERROR(IF(Spese!$K$38="Annullato","Annullata",IF(Spese!$K$38="Sospeso","Sospesa",IF(Spese!$K$38="Da valutare","Da valutare",IF(E804="","Da completare",IF(D804&lt;=Spese!$J$38,"Saldata",IF(E804&lt;Parametri!$B$3,"Scaduta",IF(E804&lt;=Parametri!$B$3+Parametri!$B$4,"In scadenza","Programmata"))))))),"Da completare"))</f>
        <v/>
      </c>
      <c r="H804" s="27">
        <f>IF(A804="","",Spese!$D$38)</f>
        <v/>
      </c>
    </row>
    <row r="805">
      <c r="A805" s="5">
        <f>IFERROR(IF(OR(Spese!$A$38="",9&gt;Spese!$G$38),"",Spese!$A$38),"")</f>
        <v/>
      </c>
      <c r="B805" s="23">
        <f>IF(A805="","",Spese!$B$38)</f>
        <v/>
      </c>
      <c r="C805" s="23">
        <f>IF(A805="","",Spese!$C$38)</f>
        <v/>
      </c>
      <c r="D805" s="6">
        <f>IF(A805="","",9)</f>
        <v/>
      </c>
      <c r="E805" s="21">
        <f>IF(A805="","",IFERROR(EDATE(Spese!$I$38,(D805-1)*Spese!$H$38),""))</f>
        <v/>
      </c>
      <c r="F805" s="38">
        <f>IF(A805="","",IFERROR(IF(D805=Spese!$G$38,Spese!$L$38-Spese!$M$38*(Spese!$G$38-1),Spese!$M$38),""))</f>
        <v/>
      </c>
      <c r="G805" s="5">
        <f>IF(A805="","",IFERROR(IF(Spese!$K$38="Annullato","Annullata",IF(Spese!$K$38="Sospeso","Sospesa",IF(Spese!$K$38="Da valutare","Da valutare",IF(E805="","Da completare",IF(D805&lt;=Spese!$J$38,"Saldata",IF(E805&lt;Parametri!$B$3,"Scaduta",IF(E805&lt;=Parametri!$B$3+Parametri!$B$4,"In scadenza","Programmata"))))))),"Da completare"))</f>
        <v/>
      </c>
      <c r="H805" s="23">
        <f>IF(A805="","",Spese!$D$38)</f>
        <v/>
      </c>
    </row>
    <row r="806">
      <c r="A806" s="9">
        <f>IFERROR(IF(OR(Spese!$A$38="",10&gt;Spese!$G$38),"",Spese!$A$38),"")</f>
        <v/>
      </c>
      <c r="B806" s="27">
        <f>IF(A806="","",Spese!$B$38)</f>
        <v/>
      </c>
      <c r="C806" s="27">
        <f>IF(A806="","",Spese!$C$38)</f>
        <v/>
      </c>
      <c r="D806" s="10">
        <f>IF(A806="","",10)</f>
        <v/>
      </c>
      <c r="E806" s="25">
        <f>IF(A806="","",IFERROR(EDATE(Spese!$I$38,(D806-1)*Spese!$H$38),""))</f>
        <v/>
      </c>
      <c r="F806" s="40">
        <f>IF(A806="","",IFERROR(IF(D806=Spese!$G$38,Spese!$L$38-Spese!$M$38*(Spese!$G$38-1),Spese!$M$38),""))</f>
        <v/>
      </c>
      <c r="G806" s="9">
        <f>IF(A806="","",IFERROR(IF(Spese!$K$38="Annullato","Annullata",IF(Spese!$K$38="Sospeso","Sospesa",IF(Spese!$K$38="Da valutare","Da valutare",IF(E806="","Da completare",IF(D806&lt;=Spese!$J$38,"Saldata",IF(E806&lt;Parametri!$B$3,"Scaduta",IF(E806&lt;=Parametri!$B$3+Parametri!$B$4,"In scadenza","Programmata"))))))),"Da completare"))</f>
        <v/>
      </c>
      <c r="H806" s="27">
        <f>IF(A806="","",Spese!$D$38)</f>
        <v/>
      </c>
    </row>
    <row r="807">
      <c r="A807" s="5">
        <f>IFERROR(IF(OR(Spese!$A$38="",11&gt;Spese!$G$38),"",Spese!$A$38),"")</f>
        <v/>
      </c>
      <c r="B807" s="23">
        <f>IF(A807="","",Spese!$B$38)</f>
        <v/>
      </c>
      <c r="C807" s="23">
        <f>IF(A807="","",Spese!$C$38)</f>
        <v/>
      </c>
      <c r="D807" s="6">
        <f>IF(A807="","",11)</f>
        <v/>
      </c>
      <c r="E807" s="21">
        <f>IF(A807="","",IFERROR(EDATE(Spese!$I$38,(D807-1)*Spese!$H$38),""))</f>
        <v/>
      </c>
      <c r="F807" s="38">
        <f>IF(A807="","",IFERROR(IF(D807=Spese!$G$38,Spese!$L$38-Spese!$M$38*(Spese!$G$38-1),Spese!$M$38),""))</f>
        <v/>
      </c>
      <c r="G807" s="5">
        <f>IF(A807="","",IFERROR(IF(Spese!$K$38="Annullato","Annullata",IF(Spese!$K$38="Sospeso","Sospesa",IF(Spese!$K$38="Da valutare","Da valutare",IF(E807="","Da completare",IF(D807&lt;=Spese!$J$38,"Saldata",IF(E807&lt;Parametri!$B$3,"Scaduta",IF(E807&lt;=Parametri!$B$3+Parametri!$B$4,"In scadenza","Programmata"))))))),"Da completare"))</f>
        <v/>
      </c>
      <c r="H807" s="23">
        <f>IF(A807="","",Spese!$D$38)</f>
        <v/>
      </c>
    </row>
    <row r="808">
      <c r="A808" s="9">
        <f>IFERROR(IF(OR(Spese!$A$38="",12&gt;Spese!$G$38),"",Spese!$A$38),"")</f>
        <v/>
      </c>
      <c r="B808" s="27">
        <f>IF(A808="","",Spese!$B$38)</f>
        <v/>
      </c>
      <c r="C808" s="27">
        <f>IF(A808="","",Spese!$C$38)</f>
        <v/>
      </c>
      <c r="D808" s="10">
        <f>IF(A808="","",12)</f>
        <v/>
      </c>
      <c r="E808" s="25">
        <f>IF(A808="","",IFERROR(EDATE(Spese!$I$38,(D808-1)*Spese!$H$38),""))</f>
        <v/>
      </c>
      <c r="F808" s="40">
        <f>IF(A808="","",IFERROR(IF(D808=Spese!$G$38,Spese!$L$38-Spese!$M$38*(Spese!$G$38-1),Spese!$M$38),""))</f>
        <v/>
      </c>
      <c r="G808" s="9">
        <f>IF(A808="","",IFERROR(IF(Spese!$K$38="Annullato","Annullata",IF(Spese!$K$38="Sospeso","Sospesa",IF(Spese!$K$38="Da valutare","Da valutare",IF(E808="","Da completare",IF(D808&lt;=Spese!$J$38,"Saldata",IF(E808&lt;Parametri!$B$3,"Scaduta",IF(E808&lt;=Parametri!$B$3+Parametri!$B$4,"In scadenza","Programmata"))))))),"Da completare"))</f>
        <v/>
      </c>
      <c r="H808" s="27">
        <f>IF(A808="","",Spese!$D$38)</f>
        <v/>
      </c>
    </row>
    <row r="809">
      <c r="A809" s="5">
        <f>IFERROR(IF(OR(Spese!$A$38="",13&gt;Spese!$G$38),"",Spese!$A$38),"")</f>
        <v/>
      </c>
      <c r="B809" s="23">
        <f>IF(A809="","",Spese!$B$38)</f>
        <v/>
      </c>
      <c r="C809" s="23">
        <f>IF(A809="","",Spese!$C$38)</f>
        <v/>
      </c>
      <c r="D809" s="6">
        <f>IF(A809="","",13)</f>
        <v/>
      </c>
      <c r="E809" s="21">
        <f>IF(A809="","",IFERROR(EDATE(Spese!$I$38,(D809-1)*Spese!$H$38),""))</f>
        <v/>
      </c>
      <c r="F809" s="38">
        <f>IF(A809="","",IFERROR(IF(D809=Spese!$G$38,Spese!$L$38-Spese!$M$38*(Spese!$G$38-1),Spese!$M$38),""))</f>
        <v/>
      </c>
      <c r="G809" s="5">
        <f>IF(A809="","",IFERROR(IF(Spese!$K$38="Annullato","Annullata",IF(Spese!$K$38="Sospeso","Sospesa",IF(Spese!$K$38="Da valutare","Da valutare",IF(E809="","Da completare",IF(D809&lt;=Spese!$J$38,"Saldata",IF(E809&lt;Parametri!$B$3,"Scaduta",IF(E809&lt;=Parametri!$B$3+Parametri!$B$4,"In scadenza","Programmata"))))))),"Da completare"))</f>
        <v/>
      </c>
      <c r="H809" s="23">
        <f>IF(A809="","",Spese!$D$38)</f>
        <v/>
      </c>
    </row>
    <row r="810">
      <c r="A810" s="9">
        <f>IFERROR(IF(OR(Spese!$A$38="",14&gt;Spese!$G$38),"",Spese!$A$38),"")</f>
        <v/>
      </c>
      <c r="B810" s="27">
        <f>IF(A810="","",Spese!$B$38)</f>
        <v/>
      </c>
      <c r="C810" s="27">
        <f>IF(A810="","",Spese!$C$38)</f>
        <v/>
      </c>
      <c r="D810" s="10">
        <f>IF(A810="","",14)</f>
        <v/>
      </c>
      <c r="E810" s="25">
        <f>IF(A810="","",IFERROR(EDATE(Spese!$I$38,(D810-1)*Spese!$H$38),""))</f>
        <v/>
      </c>
      <c r="F810" s="40">
        <f>IF(A810="","",IFERROR(IF(D810=Spese!$G$38,Spese!$L$38-Spese!$M$38*(Spese!$G$38-1),Spese!$M$38),""))</f>
        <v/>
      </c>
      <c r="G810" s="9">
        <f>IF(A810="","",IFERROR(IF(Spese!$K$38="Annullato","Annullata",IF(Spese!$K$38="Sospeso","Sospesa",IF(Spese!$K$38="Da valutare","Da valutare",IF(E810="","Da completare",IF(D810&lt;=Spese!$J$38,"Saldata",IF(E810&lt;Parametri!$B$3,"Scaduta",IF(E810&lt;=Parametri!$B$3+Parametri!$B$4,"In scadenza","Programmata"))))))),"Da completare"))</f>
        <v/>
      </c>
      <c r="H810" s="27">
        <f>IF(A810="","",Spese!$D$38)</f>
        <v/>
      </c>
    </row>
    <row r="811">
      <c r="A811" s="5">
        <f>IFERROR(IF(OR(Spese!$A$38="",15&gt;Spese!$G$38),"",Spese!$A$38),"")</f>
        <v/>
      </c>
      <c r="B811" s="23">
        <f>IF(A811="","",Spese!$B$38)</f>
        <v/>
      </c>
      <c r="C811" s="23">
        <f>IF(A811="","",Spese!$C$38)</f>
        <v/>
      </c>
      <c r="D811" s="6">
        <f>IF(A811="","",15)</f>
        <v/>
      </c>
      <c r="E811" s="21">
        <f>IF(A811="","",IFERROR(EDATE(Spese!$I$38,(D811-1)*Spese!$H$38),""))</f>
        <v/>
      </c>
      <c r="F811" s="38">
        <f>IF(A811="","",IFERROR(IF(D811=Spese!$G$38,Spese!$L$38-Spese!$M$38*(Spese!$G$38-1),Spese!$M$38),""))</f>
        <v/>
      </c>
      <c r="G811" s="5">
        <f>IF(A811="","",IFERROR(IF(Spese!$K$38="Annullato","Annullata",IF(Spese!$K$38="Sospeso","Sospesa",IF(Spese!$K$38="Da valutare","Da valutare",IF(E811="","Da completare",IF(D811&lt;=Spese!$J$38,"Saldata",IF(E811&lt;Parametri!$B$3,"Scaduta",IF(E811&lt;=Parametri!$B$3+Parametri!$B$4,"In scadenza","Programmata"))))))),"Da completare"))</f>
        <v/>
      </c>
      <c r="H811" s="23">
        <f>IF(A811="","",Spese!$D$38)</f>
        <v/>
      </c>
    </row>
    <row r="812">
      <c r="A812" s="9">
        <f>IFERROR(IF(OR(Spese!$A$38="",16&gt;Spese!$G$38),"",Spese!$A$38),"")</f>
        <v/>
      </c>
      <c r="B812" s="27">
        <f>IF(A812="","",Spese!$B$38)</f>
        <v/>
      </c>
      <c r="C812" s="27">
        <f>IF(A812="","",Spese!$C$38)</f>
        <v/>
      </c>
      <c r="D812" s="10">
        <f>IF(A812="","",16)</f>
        <v/>
      </c>
      <c r="E812" s="25">
        <f>IF(A812="","",IFERROR(EDATE(Spese!$I$38,(D812-1)*Spese!$H$38),""))</f>
        <v/>
      </c>
      <c r="F812" s="40">
        <f>IF(A812="","",IFERROR(IF(D812=Spese!$G$38,Spese!$L$38-Spese!$M$38*(Spese!$G$38-1),Spese!$M$38),""))</f>
        <v/>
      </c>
      <c r="G812" s="9">
        <f>IF(A812="","",IFERROR(IF(Spese!$K$38="Annullato","Annullata",IF(Spese!$K$38="Sospeso","Sospesa",IF(Spese!$K$38="Da valutare","Da valutare",IF(E812="","Da completare",IF(D812&lt;=Spese!$J$38,"Saldata",IF(E812&lt;Parametri!$B$3,"Scaduta",IF(E812&lt;=Parametri!$B$3+Parametri!$B$4,"In scadenza","Programmata"))))))),"Da completare"))</f>
        <v/>
      </c>
      <c r="H812" s="27">
        <f>IF(A812="","",Spese!$D$38)</f>
        <v/>
      </c>
    </row>
    <row r="813">
      <c r="A813" s="5">
        <f>IFERROR(IF(OR(Spese!$A$38="",17&gt;Spese!$G$38),"",Spese!$A$38),"")</f>
        <v/>
      </c>
      <c r="B813" s="23">
        <f>IF(A813="","",Spese!$B$38)</f>
        <v/>
      </c>
      <c r="C813" s="23">
        <f>IF(A813="","",Spese!$C$38)</f>
        <v/>
      </c>
      <c r="D813" s="6">
        <f>IF(A813="","",17)</f>
        <v/>
      </c>
      <c r="E813" s="21">
        <f>IF(A813="","",IFERROR(EDATE(Spese!$I$38,(D813-1)*Spese!$H$38),""))</f>
        <v/>
      </c>
      <c r="F813" s="38">
        <f>IF(A813="","",IFERROR(IF(D813=Spese!$G$38,Spese!$L$38-Spese!$M$38*(Spese!$G$38-1),Spese!$M$38),""))</f>
        <v/>
      </c>
      <c r="G813" s="5">
        <f>IF(A813="","",IFERROR(IF(Spese!$K$38="Annullato","Annullata",IF(Spese!$K$38="Sospeso","Sospesa",IF(Spese!$K$38="Da valutare","Da valutare",IF(E813="","Da completare",IF(D813&lt;=Spese!$J$38,"Saldata",IF(E813&lt;Parametri!$B$3,"Scaduta",IF(E813&lt;=Parametri!$B$3+Parametri!$B$4,"In scadenza","Programmata"))))))),"Da completare"))</f>
        <v/>
      </c>
      <c r="H813" s="23">
        <f>IF(A813="","",Spese!$D$38)</f>
        <v/>
      </c>
    </row>
    <row r="814">
      <c r="A814" s="9">
        <f>IFERROR(IF(OR(Spese!$A$38="",18&gt;Spese!$G$38),"",Spese!$A$38),"")</f>
        <v/>
      </c>
      <c r="B814" s="27">
        <f>IF(A814="","",Spese!$B$38)</f>
        <v/>
      </c>
      <c r="C814" s="27">
        <f>IF(A814="","",Spese!$C$38)</f>
        <v/>
      </c>
      <c r="D814" s="10">
        <f>IF(A814="","",18)</f>
        <v/>
      </c>
      <c r="E814" s="25">
        <f>IF(A814="","",IFERROR(EDATE(Spese!$I$38,(D814-1)*Spese!$H$38),""))</f>
        <v/>
      </c>
      <c r="F814" s="40">
        <f>IF(A814="","",IFERROR(IF(D814=Spese!$G$38,Spese!$L$38-Spese!$M$38*(Spese!$G$38-1),Spese!$M$38),""))</f>
        <v/>
      </c>
      <c r="G814" s="9">
        <f>IF(A814="","",IFERROR(IF(Spese!$K$38="Annullato","Annullata",IF(Spese!$K$38="Sospeso","Sospesa",IF(Spese!$K$38="Da valutare","Da valutare",IF(E814="","Da completare",IF(D814&lt;=Spese!$J$38,"Saldata",IF(E814&lt;Parametri!$B$3,"Scaduta",IF(E814&lt;=Parametri!$B$3+Parametri!$B$4,"In scadenza","Programmata"))))))),"Da completare"))</f>
        <v/>
      </c>
      <c r="H814" s="27">
        <f>IF(A814="","",Spese!$D$38)</f>
        <v/>
      </c>
    </row>
    <row r="815">
      <c r="A815" s="5">
        <f>IFERROR(IF(OR(Spese!$A$38="",19&gt;Spese!$G$38),"",Spese!$A$38),"")</f>
        <v/>
      </c>
      <c r="B815" s="23">
        <f>IF(A815="","",Spese!$B$38)</f>
        <v/>
      </c>
      <c r="C815" s="23">
        <f>IF(A815="","",Spese!$C$38)</f>
        <v/>
      </c>
      <c r="D815" s="6">
        <f>IF(A815="","",19)</f>
        <v/>
      </c>
      <c r="E815" s="21">
        <f>IF(A815="","",IFERROR(EDATE(Spese!$I$38,(D815-1)*Spese!$H$38),""))</f>
        <v/>
      </c>
      <c r="F815" s="38">
        <f>IF(A815="","",IFERROR(IF(D815=Spese!$G$38,Spese!$L$38-Spese!$M$38*(Spese!$G$38-1),Spese!$M$38),""))</f>
        <v/>
      </c>
      <c r="G815" s="5">
        <f>IF(A815="","",IFERROR(IF(Spese!$K$38="Annullato","Annullata",IF(Spese!$K$38="Sospeso","Sospesa",IF(Spese!$K$38="Da valutare","Da valutare",IF(E815="","Da completare",IF(D815&lt;=Spese!$J$38,"Saldata",IF(E815&lt;Parametri!$B$3,"Scaduta",IF(E815&lt;=Parametri!$B$3+Parametri!$B$4,"In scadenza","Programmata"))))))),"Da completare"))</f>
        <v/>
      </c>
      <c r="H815" s="23">
        <f>IF(A815="","",Spese!$D$38)</f>
        <v/>
      </c>
    </row>
    <row r="816">
      <c r="A816" s="9">
        <f>IFERROR(IF(OR(Spese!$A$38="",20&gt;Spese!$G$38),"",Spese!$A$38),"")</f>
        <v/>
      </c>
      <c r="B816" s="27">
        <f>IF(A816="","",Spese!$B$38)</f>
        <v/>
      </c>
      <c r="C816" s="27">
        <f>IF(A816="","",Spese!$C$38)</f>
        <v/>
      </c>
      <c r="D816" s="10">
        <f>IF(A816="","",20)</f>
        <v/>
      </c>
      <c r="E816" s="25">
        <f>IF(A816="","",IFERROR(EDATE(Spese!$I$38,(D816-1)*Spese!$H$38),""))</f>
        <v/>
      </c>
      <c r="F816" s="40">
        <f>IF(A816="","",IFERROR(IF(D816=Spese!$G$38,Spese!$L$38-Spese!$M$38*(Spese!$G$38-1),Spese!$M$38),""))</f>
        <v/>
      </c>
      <c r="G816" s="9">
        <f>IF(A816="","",IFERROR(IF(Spese!$K$38="Annullato","Annullata",IF(Spese!$K$38="Sospeso","Sospesa",IF(Spese!$K$38="Da valutare","Da valutare",IF(E816="","Da completare",IF(D816&lt;=Spese!$J$38,"Saldata",IF(E816&lt;Parametri!$B$3,"Scaduta",IF(E816&lt;=Parametri!$B$3+Parametri!$B$4,"In scadenza","Programmata"))))))),"Da completare"))</f>
        <v/>
      </c>
      <c r="H816" s="27">
        <f>IF(A816="","",Spese!$D$38)</f>
        <v/>
      </c>
    </row>
    <row r="817">
      <c r="A817" s="5">
        <f>IFERROR(IF(OR(Spese!$A$38="",21&gt;Spese!$G$38),"",Spese!$A$38),"")</f>
        <v/>
      </c>
      <c r="B817" s="23">
        <f>IF(A817="","",Spese!$B$38)</f>
        <v/>
      </c>
      <c r="C817" s="23">
        <f>IF(A817="","",Spese!$C$38)</f>
        <v/>
      </c>
      <c r="D817" s="6">
        <f>IF(A817="","",21)</f>
        <v/>
      </c>
      <c r="E817" s="21">
        <f>IF(A817="","",IFERROR(EDATE(Spese!$I$38,(D817-1)*Spese!$H$38),""))</f>
        <v/>
      </c>
      <c r="F817" s="38">
        <f>IF(A817="","",IFERROR(IF(D817=Spese!$G$38,Spese!$L$38-Spese!$M$38*(Spese!$G$38-1),Spese!$M$38),""))</f>
        <v/>
      </c>
      <c r="G817" s="5">
        <f>IF(A817="","",IFERROR(IF(Spese!$K$38="Annullato","Annullata",IF(Spese!$K$38="Sospeso","Sospesa",IF(Spese!$K$38="Da valutare","Da valutare",IF(E817="","Da completare",IF(D817&lt;=Spese!$J$38,"Saldata",IF(E817&lt;Parametri!$B$3,"Scaduta",IF(E817&lt;=Parametri!$B$3+Parametri!$B$4,"In scadenza","Programmata"))))))),"Da completare"))</f>
        <v/>
      </c>
      <c r="H817" s="23">
        <f>IF(A817="","",Spese!$D$38)</f>
        <v/>
      </c>
    </row>
    <row r="818">
      <c r="A818" s="9">
        <f>IFERROR(IF(OR(Spese!$A$38="",22&gt;Spese!$G$38),"",Spese!$A$38),"")</f>
        <v/>
      </c>
      <c r="B818" s="27">
        <f>IF(A818="","",Spese!$B$38)</f>
        <v/>
      </c>
      <c r="C818" s="27">
        <f>IF(A818="","",Spese!$C$38)</f>
        <v/>
      </c>
      <c r="D818" s="10">
        <f>IF(A818="","",22)</f>
        <v/>
      </c>
      <c r="E818" s="25">
        <f>IF(A818="","",IFERROR(EDATE(Spese!$I$38,(D818-1)*Spese!$H$38),""))</f>
        <v/>
      </c>
      <c r="F818" s="40">
        <f>IF(A818="","",IFERROR(IF(D818=Spese!$G$38,Spese!$L$38-Spese!$M$38*(Spese!$G$38-1),Spese!$M$38),""))</f>
        <v/>
      </c>
      <c r="G818" s="9">
        <f>IF(A818="","",IFERROR(IF(Spese!$K$38="Annullato","Annullata",IF(Spese!$K$38="Sospeso","Sospesa",IF(Spese!$K$38="Da valutare","Da valutare",IF(E818="","Da completare",IF(D818&lt;=Spese!$J$38,"Saldata",IF(E818&lt;Parametri!$B$3,"Scaduta",IF(E818&lt;=Parametri!$B$3+Parametri!$B$4,"In scadenza","Programmata"))))))),"Da completare"))</f>
        <v/>
      </c>
      <c r="H818" s="27">
        <f>IF(A818="","",Spese!$D$38)</f>
        <v/>
      </c>
    </row>
    <row r="819">
      <c r="A819" s="5">
        <f>IFERROR(IF(OR(Spese!$A$38="",23&gt;Spese!$G$38),"",Spese!$A$38),"")</f>
        <v/>
      </c>
      <c r="B819" s="23">
        <f>IF(A819="","",Spese!$B$38)</f>
        <v/>
      </c>
      <c r="C819" s="23">
        <f>IF(A819="","",Spese!$C$38)</f>
        <v/>
      </c>
      <c r="D819" s="6">
        <f>IF(A819="","",23)</f>
        <v/>
      </c>
      <c r="E819" s="21">
        <f>IF(A819="","",IFERROR(EDATE(Spese!$I$38,(D819-1)*Spese!$H$38),""))</f>
        <v/>
      </c>
      <c r="F819" s="38">
        <f>IF(A819="","",IFERROR(IF(D819=Spese!$G$38,Spese!$L$38-Spese!$M$38*(Spese!$G$38-1),Spese!$M$38),""))</f>
        <v/>
      </c>
      <c r="G819" s="5">
        <f>IF(A819="","",IFERROR(IF(Spese!$K$38="Annullato","Annullata",IF(Spese!$K$38="Sospeso","Sospesa",IF(Spese!$K$38="Da valutare","Da valutare",IF(E819="","Da completare",IF(D819&lt;=Spese!$J$38,"Saldata",IF(E819&lt;Parametri!$B$3,"Scaduta",IF(E819&lt;=Parametri!$B$3+Parametri!$B$4,"In scadenza","Programmata"))))))),"Da completare"))</f>
        <v/>
      </c>
      <c r="H819" s="23">
        <f>IF(A819="","",Spese!$D$38)</f>
        <v/>
      </c>
    </row>
    <row r="820">
      <c r="A820" s="9">
        <f>IFERROR(IF(OR(Spese!$A$38="",24&gt;Spese!$G$38),"",Spese!$A$38),"")</f>
        <v/>
      </c>
      <c r="B820" s="27">
        <f>IF(A820="","",Spese!$B$38)</f>
        <v/>
      </c>
      <c r="C820" s="27">
        <f>IF(A820="","",Spese!$C$38)</f>
        <v/>
      </c>
      <c r="D820" s="10">
        <f>IF(A820="","",24)</f>
        <v/>
      </c>
      <c r="E820" s="25">
        <f>IF(A820="","",IFERROR(EDATE(Spese!$I$38,(D820-1)*Spese!$H$38),""))</f>
        <v/>
      </c>
      <c r="F820" s="40">
        <f>IF(A820="","",IFERROR(IF(D820=Spese!$G$38,Spese!$L$38-Spese!$M$38*(Spese!$G$38-1),Spese!$M$38),""))</f>
        <v/>
      </c>
      <c r="G820" s="9">
        <f>IF(A820="","",IFERROR(IF(Spese!$K$38="Annullato","Annullata",IF(Spese!$K$38="Sospeso","Sospesa",IF(Spese!$K$38="Da valutare","Da valutare",IF(E820="","Da completare",IF(D820&lt;=Spese!$J$38,"Saldata",IF(E820&lt;Parametri!$B$3,"Scaduta",IF(E820&lt;=Parametri!$B$3+Parametri!$B$4,"In scadenza","Programmata"))))))),"Da completare"))</f>
        <v/>
      </c>
      <c r="H820" s="27">
        <f>IF(A820="","",Spese!$D$38)</f>
        <v/>
      </c>
    </row>
    <row r="821">
      <c r="A821" s="5">
        <f>IFERROR(IF(OR(Spese!$A$39="",1&gt;Spese!$G$39),"",Spese!$A$39),"")</f>
        <v/>
      </c>
      <c r="B821" s="23">
        <f>IF(A821="","",Spese!$B$39)</f>
        <v/>
      </c>
      <c r="C821" s="23">
        <f>IF(A821="","",Spese!$C$39)</f>
        <v/>
      </c>
      <c r="D821" s="6">
        <f>IF(A821="","",1)</f>
        <v/>
      </c>
      <c r="E821" s="21">
        <f>IF(A821="","",IFERROR(EDATE(Spese!$I$39,(D821-1)*Spese!$H$39),""))</f>
        <v/>
      </c>
      <c r="F821" s="38">
        <f>IF(A821="","",IFERROR(IF(D821=Spese!$G$39,Spese!$L$39-Spese!$M$39*(Spese!$G$39-1),Spese!$M$39),""))</f>
        <v/>
      </c>
      <c r="G821" s="5">
        <f>IF(A821="","",IFERROR(IF(Spese!$K$39="Annullato","Annullata",IF(Spese!$K$39="Sospeso","Sospesa",IF(Spese!$K$39="Da valutare","Da valutare",IF(E821="","Da completare",IF(D821&lt;=Spese!$J$39,"Saldata",IF(E821&lt;Parametri!$B$3,"Scaduta",IF(E821&lt;=Parametri!$B$3+Parametri!$B$4,"In scadenza","Programmata"))))))),"Da completare"))</f>
        <v/>
      </c>
      <c r="H821" s="23">
        <f>IF(A821="","",Spese!$D$39)</f>
        <v/>
      </c>
    </row>
    <row r="822">
      <c r="A822" s="9">
        <f>IFERROR(IF(OR(Spese!$A$39="",2&gt;Spese!$G$39),"",Spese!$A$39),"")</f>
        <v/>
      </c>
      <c r="B822" s="27">
        <f>IF(A822="","",Spese!$B$39)</f>
        <v/>
      </c>
      <c r="C822" s="27">
        <f>IF(A822="","",Spese!$C$39)</f>
        <v/>
      </c>
      <c r="D822" s="10">
        <f>IF(A822="","",2)</f>
        <v/>
      </c>
      <c r="E822" s="25">
        <f>IF(A822="","",IFERROR(EDATE(Spese!$I$39,(D822-1)*Spese!$H$39),""))</f>
        <v/>
      </c>
      <c r="F822" s="40">
        <f>IF(A822="","",IFERROR(IF(D822=Spese!$G$39,Spese!$L$39-Spese!$M$39*(Spese!$G$39-1),Spese!$M$39),""))</f>
        <v/>
      </c>
      <c r="G822" s="9">
        <f>IF(A822="","",IFERROR(IF(Spese!$K$39="Annullato","Annullata",IF(Spese!$K$39="Sospeso","Sospesa",IF(Spese!$K$39="Da valutare","Da valutare",IF(E822="","Da completare",IF(D822&lt;=Spese!$J$39,"Saldata",IF(E822&lt;Parametri!$B$3,"Scaduta",IF(E822&lt;=Parametri!$B$3+Parametri!$B$4,"In scadenza","Programmata"))))))),"Da completare"))</f>
        <v/>
      </c>
      <c r="H822" s="27">
        <f>IF(A822="","",Spese!$D$39)</f>
        <v/>
      </c>
    </row>
    <row r="823">
      <c r="A823" s="5">
        <f>IFERROR(IF(OR(Spese!$A$39="",3&gt;Spese!$G$39),"",Spese!$A$39),"")</f>
        <v/>
      </c>
      <c r="B823" s="23">
        <f>IF(A823="","",Spese!$B$39)</f>
        <v/>
      </c>
      <c r="C823" s="23">
        <f>IF(A823="","",Spese!$C$39)</f>
        <v/>
      </c>
      <c r="D823" s="6">
        <f>IF(A823="","",3)</f>
        <v/>
      </c>
      <c r="E823" s="21">
        <f>IF(A823="","",IFERROR(EDATE(Spese!$I$39,(D823-1)*Spese!$H$39),""))</f>
        <v/>
      </c>
      <c r="F823" s="38">
        <f>IF(A823="","",IFERROR(IF(D823=Spese!$G$39,Spese!$L$39-Spese!$M$39*(Spese!$G$39-1),Spese!$M$39),""))</f>
        <v/>
      </c>
      <c r="G823" s="5">
        <f>IF(A823="","",IFERROR(IF(Spese!$K$39="Annullato","Annullata",IF(Spese!$K$39="Sospeso","Sospesa",IF(Spese!$K$39="Da valutare","Da valutare",IF(E823="","Da completare",IF(D823&lt;=Spese!$J$39,"Saldata",IF(E823&lt;Parametri!$B$3,"Scaduta",IF(E823&lt;=Parametri!$B$3+Parametri!$B$4,"In scadenza","Programmata"))))))),"Da completare"))</f>
        <v/>
      </c>
      <c r="H823" s="23">
        <f>IF(A823="","",Spese!$D$39)</f>
        <v/>
      </c>
    </row>
    <row r="824">
      <c r="A824" s="9">
        <f>IFERROR(IF(OR(Spese!$A$39="",4&gt;Spese!$G$39),"",Spese!$A$39),"")</f>
        <v/>
      </c>
      <c r="B824" s="27">
        <f>IF(A824="","",Spese!$B$39)</f>
        <v/>
      </c>
      <c r="C824" s="27">
        <f>IF(A824="","",Spese!$C$39)</f>
        <v/>
      </c>
      <c r="D824" s="10">
        <f>IF(A824="","",4)</f>
        <v/>
      </c>
      <c r="E824" s="25">
        <f>IF(A824="","",IFERROR(EDATE(Spese!$I$39,(D824-1)*Spese!$H$39),""))</f>
        <v/>
      </c>
      <c r="F824" s="40">
        <f>IF(A824="","",IFERROR(IF(D824=Spese!$G$39,Spese!$L$39-Spese!$M$39*(Spese!$G$39-1),Spese!$M$39),""))</f>
        <v/>
      </c>
      <c r="G824" s="9">
        <f>IF(A824="","",IFERROR(IF(Spese!$K$39="Annullato","Annullata",IF(Spese!$K$39="Sospeso","Sospesa",IF(Spese!$K$39="Da valutare","Da valutare",IF(E824="","Da completare",IF(D824&lt;=Spese!$J$39,"Saldata",IF(E824&lt;Parametri!$B$3,"Scaduta",IF(E824&lt;=Parametri!$B$3+Parametri!$B$4,"In scadenza","Programmata"))))))),"Da completare"))</f>
        <v/>
      </c>
      <c r="H824" s="27">
        <f>IF(A824="","",Spese!$D$39)</f>
        <v/>
      </c>
    </row>
    <row r="825">
      <c r="A825" s="5">
        <f>IFERROR(IF(OR(Spese!$A$39="",5&gt;Spese!$G$39),"",Spese!$A$39),"")</f>
        <v/>
      </c>
      <c r="B825" s="23">
        <f>IF(A825="","",Spese!$B$39)</f>
        <v/>
      </c>
      <c r="C825" s="23">
        <f>IF(A825="","",Spese!$C$39)</f>
        <v/>
      </c>
      <c r="D825" s="6">
        <f>IF(A825="","",5)</f>
        <v/>
      </c>
      <c r="E825" s="21">
        <f>IF(A825="","",IFERROR(EDATE(Spese!$I$39,(D825-1)*Spese!$H$39),""))</f>
        <v/>
      </c>
      <c r="F825" s="38">
        <f>IF(A825="","",IFERROR(IF(D825=Spese!$G$39,Spese!$L$39-Spese!$M$39*(Spese!$G$39-1),Spese!$M$39),""))</f>
        <v/>
      </c>
      <c r="G825" s="5">
        <f>IF(A825="","",IFERROR(IF(Spese!$K$39="Annullato","Annullata",IF(Spese!$K$39="Sospeso","Sospesa",IF(Spese!$K$39="Da valutare","Da valutare",IF(E825="","Da completare",IF(D825&lt;=Spese!$J$39,"Saldata",IF(E825&lt;Parametri!$B$3,"Scaduta",IF(E825&lt;=Parametri!$B$3+Parametri!$B$4,"In scadenza","Programmata"))))))),"Da completare"))</f>
        <v/>
      </c>
      <c r="H825" s="23">
        <f>IF(A825="","",Spese!$D$39)</f>
        <v/>
      </c>
    </row>
    <row r="826">
      <c r="A826" s="9">
        <f>IFERROR(IF(OR(Spese!$A$39="",6&gt;Spese!$G$39),"",Spese!$A$39),"")</f>
        <v/>
      </c>
      <c r="B826" s="27">
        <f>IF(A826="","",Spese!$B$39)</f>
        <v/>
      </c>
      <c r="C826" s="27">
        <f>IF(A826="","",Spese!$C$39)</f>
        <v/>
      </c>
      <c r="D826" s="10">
        <f>IF(A826="","",6)</f>
        <v/>
      </c>
      <c r="E826" s="25">
        <f>IF(A826="","",IFERROR(EDATE(Spese!$I$39,(D826-1)*Spese!$H$39),""))</f>
        <v/>
      </c>
      <c r="F826" s="40">
        <f>IF(A826="","",IFERROR(IF(D826=Spese!$G$39,Spese!$L$39-Spese!$M$39*(Spese!$G$39-1),Spese!$M$39),""))</f>
        <v/>
      </c>
      <c r="G826" s="9">
        <f>IF(A826="","",IFERROR(IF(Spese!$K$39="Annullato","Annullata",IF(Spese!$K$39="Sospeso","Sospesa",IF(Spese!$K$39="Da valutare","Da valutare",IF(E826="","Da completare",IF(D826&lt;=Spese!$J$39,"Saldata",IF(E826&lt;Parametri!$B$3,"Scaduta",IF(E826&lt;=Parametri!$B$3+Parametri!$B$4,"In scadenza","Programmata"))))))),"Da completare"))</f>
        <v/>
      </c>
      <c r="H826" s="27">
        <f>IF(A826="","",Spese!$D$39)</f>
        <v/>
      </c>
    </row>
    <row r="827">
      <c r="A827" s="5">
        <f>IFERROR(IF(OR(Spese!$A$39="",7&gt;Spese!$G$39),"",Spese!$A$39),"")</f>
        <v/>
      </c>
      <c r="B827" s="23">
        <f>IF(A827="","",Spese!$B$39)</f>
        <v/>
      </c>
      <c r="C827" s="23">
        <f>IF(A827="","",Spese!$C$39)</f>
        <v/>
      </c>
      <c r="D827" s="6">
        <f>IF(A827="","",7)</f>
        <v/>
      </c>
      <c r="E827" s="21">
        <f>IF(A827="","",IFERROR(EDATE(Spese!$I$39,(D827-1)*Spese!$H$39),""))</f>
        <v/>
      </c>
      <c r="F827" s="38">
        <f>IF(A827="","",IFERROR(IF(D827=Spese!$G$39,Spese!$L$39-Spese!$M$39*(Spese!$G$39-1),Spese!$M$39),""))</f>
        <v/>
      </c>
      <c r="G827" s="5">
        <f>IF(A827="","",IFERROR(IF(Spese!$K$39="Annullato","Annullata",IF(Spese!$K$39="Sospeso","Sospesa",IF(Spese!$K$39="Da valutare","Da valutare",IF(E827="","Da completare",IF(D827&lt;=Spese!$J$39,"Saldata",IF(E827&lt;Parametri!$B$3,"Scaduta",IF(E827&lt;=Parametri!$B$3+Parametri!$B$4,"In scadenza","Programmata"))))))),"Da completare"))</f>
        <v/>
      </c>
      <c r="H827" s="23">
        <f>IF(A827="","",Spese!$D$39)</f>
        <v/>
      </c>
    </row>
    <row r="828">
      <c r="A828" s="9">
        <f>IFERROR(IF(OR(Spese!$A$39="",8&gt;Spese!$G$39),"",Spese!$A$39),"")</f>
        <v/>
      </c>
      <c r="B828" s="27">
        <f>IF(A828="","",Spese!$B$39)</f>
        <v/>
      </c>
      <c r="C828" s="27">
        <f>IF(A828="","",Spese!$C$39)</f>
        <v/>
      </c>
      <c r="D828" s="10">
        <f>IF(A828="","",8)</f>
        <v/>
      </c>
      <c r="E828" s="25">
        <f>IF(A828="","",IFERROR(EDATE(Spese!$I$39,(D828-1)*Spese!$H$39),""))</f>
        <v/>
      </c>
      <c r="F828" s="40">
        <f>IF(A828="","",IFERROR(IF(D828=Spese!$G$39,Spese!$L$39-Spese!$M$39*(Spese!$G$39-1),Spese!$M$39),""))</f>
        <v/>
      </c>
      <c r="G828" s="9">
        <f>IF(A828="","",IFERROR(IF(Spese!$K$39="Annullato","Annullata",IF(Spese!$K$39="Sospeso","Sospesa",IF(Spese!$K$39="Da valutare","Da valutare",IF(E828="","Da completare",IF(D828&lt;=Spese!$J$39,"Saldata",IF(E828&lt;Parametri!$B$3,"Scaduta",IF(E828&lt;=Parametri!$B$3+Parametri!$B$4,"In scadenza","Programmata"))))))),"Da completare"))</f>
        <v/>
      </c>
      <c r="H828" s="27">
        <f>IF(A828="","",Spese!$D$39)</f>
        <v/>
      </c>
    </row>
    <row r="829">
      <c r="A829" s="5">
        <f>IFERROR(IF(OR(Spese!$A$39="",9&gt;Spese!$G$39),"",Spese!$A$39),"")</f>
        <v/>
      </c>
      <c r="B829" s="23">
        <f>IF(A829="","",Spese!$B$39)</f>
        <v/>
      </c>
      <c r="C829" s="23">
        <f>IF(A829="","",Spese!$C$39)</f>
        <v/>
      </c>
      <c r="D829" s="6">
        <f>IF(A829="","",9)</f>
        <v/>
      </c>
      <c r="E829" s="21">
        <f>IF(A829="","",IFERROR(EDATE(Spese!$I$39,(D829-1)*Spese!$H$39),""))</f>
        <v/>
      </c>
      <c r="F829" s="38">
        <f>IF(A829="","",IFERROR(IF(D829=Spese!$G$39,Spese!$L$39-Spese!$M$39*(Spese!$G$39-1),Spese!$M$39),""))</f>
        <v/>
      </c>
      <c r="G829" s="5">
        <f>IF(A829="","",IFERROR(IF(Spese!$K$39="Annullato","Annullata",IF(Spese!$K$39="Sospeso","Sospesa",IF(Spese!$K$39="Da valutare","Da valutare",IF(E829="","Da completare",IF(D829&lt;=Spese!$J$39,"Saldata",IF(E829&lt;Parametri!$B$3,"Scaduta",IF(E829&lt;=Parametri!$B$3+Parametri!$B$4,"In scadenza","Programmata"))))))),"Da completare"))</f>
        <v/>
      </c>
      <c r="H829" s="23">
        <f>IF(A829="","",Spese!$D$39)</f>
        <v/>
      </c>
    </row>
    <row r="830">
      <c r="A830" s="9">
        <f>IFERROR(IF(OR(Spese!$A$39="",10&gt;Spese!$G$39),"",Spese!$A$39),"")</f>
        <v/>
      </c>
      <c r="B830" s="27">
        <f>IF(A830="","",Spese!$B$39)</f>
        <v/>
      </c>
      <c r="C830" s="27">
        <f>IF(A830="","",Spese!$C$39)</f>
        <v/>
      </c>
      <c r="D830" s="10">
        <f>IF(A830="","",10)</f>
        <v/>
      </c>
      <c r="E830" s="25">
        <f>IF(A830="","",IFERROR(EDATE(Spese!$I$39,(D830-1)*Spese!$H$39),""))</f>
        <v/>
      </c>
      <c r="F830" s="40">
        <f>IF(A830="","",IFERROR(IF(D830=Spese!$G$39,Spese!$L$39-Spese!$M$39*(Spese!$G$39-1),Spese!$M$39),""))</f>
        <v/>
      </c>
      <c r="G830" s="9">
        <f>IF(A830="","",IFERROR(IF(Spese!$K$39="Annullato","Annullata",IF(Spese!$K$39="Sospeso","Sospesa",IF(Spese!$K$39="Da valutare","Da valutare",IF(E830="","Da completare",IF(D830&lt;=Spese!$J$39,"Saldata",IF(E830&lt;Parametri!$B$3,"Scaduta",IF(E830&lt;=Parametri!$B$3+Parametri!$B$4,"In scadenza","Programmata"))))))),"Da completare"))</f>
        <v/>
      </c>
      <c r="H830" s="27">
        <f>IF(A830="","",Spese!$D$39)</f>
        <v/>
      </c>
    </row>
    <row r="831">
      <c r="A831" s="5">
        <f>IFERROR(IF(OR(Spese!$A$39="",11&gt;Spese!$G$39),"",Spese!$A$39),"")</f>
        <v/>
      </c>
      <c r="B831" s="23">
        <f>IF(A831="","",Spese!$B$39)</f>
        <v/>
      </c>
      <c r="C831" s="23">
        <f>IF(A831="","",Spese!$C$39)</f>
        <v/>
      </c>
      <c r="D831" s="6">
        <f>IF(A831="","",11)</f>
        <v/>
      </c>
      <c r="E831" s="21">
        <f>IF(A831="","",IFERROR(EDATE(Spese!$I$39,(D831-1)*Spese!$H$39),""))</f>
        <v/>
      </c>
      <c r="F831" s="38">
        <f>IF(A831="","",IFERROR(IF(D831=Spese!$G$39,Spese!$L$39-Spese!$M$39*(Spese!$G$39-1),Spese!$M$39),""))</f>
        <v/>
      </c>
      <c r="G831" s="5">
        <f>IF(A831="","",IFERROR(IF(Spese!$K$39="Annullato","Annullata",IF(Spese!$K$39="Sospeso","Sospesa",IF(Spese!$K$39="Da valutare","Da valutare",IF(E831="","Da completare",IF(D831&lt;=Spese!$J$39,"Saldata",IF(E831&lt;Parametri!$B$3,"Scaduta",IF(E831&lt;=Parametri!$B$3+Parametri!$B$4,"In scadenza","Programmata"))))))),"Da completare"))</f>
        <v/>
      </c>
      <c r="H831" s="23">
        <f>IF(A831="","",Spese!$D$39)</f>
        <v/>
      </c>
    </row>
    <row r="832">
      <c r="A832" s="9">
        <f>IFERROR(IF(OR(Spese!$A$39="",12&gt;Spese!$G$39),"",Spese!$A$39),"")</f>
        <v/>
      </c>
      <c r="B832" s="27">
        <f>IF(A832="","",Spese!$B$39)</f>
        <v/>
      </c>
      <c r="C832" s="27">
        <f>IF(A832="","",Spese!$C$39)</f>
        <v/>
      </c>
      <c r="D832" s="10">
        <f>IF(A832="","",12)</f>
        <v/>
      </c>
      <c r="E832" s="25">
        <f>IF(A832="","",IFERROR(EDATE(Spese!$I$39,(D832-1)*Spese!$H$39),""))</f>
        <v/>
      </c>
      <c r="F832" s="40">
        <f>IF(A832="","",IFERROR(IF(D832=Spese!$G$39,Spese!$L$39-Spese!$M$39*(Spese!$G$39-1),Spese!$M$39),""))</f>
        <v/>
      </c>
      <c r="G832" s="9">
        <f>IF(A832="","",IFERROR(IF(Spese!$K$39="Annullato","Annullata",IF(Spese!$K$39="Sospeso","Sospesa",IF(Spese!$K$39="Da valutare","Da valutare",IF(E832="","Da completare",IF(D832&lt;=Spese!$J$39,"Saldata",IF(E832&lt;Parametri!$B$3,"Scaduta",IF(E832&lt;=Parametri!$B$3+Parametri!$B$4,"In scadenza","Programmata"))))))),"Da completare"))</f>
        <v/>
      </c>
      <c r="H832" s="27">
        <f>IF(A832="","",Spese!$D$39)</f>
        <v/>
      </c>
    </row>
    <row r="833">
      <c r="A833" s="5">
        <f>IFERROR(IF(OR(Spese!$A$39="",13&gt;Spese!$G$39),"",Spese!$A$39),"")</f>
        <v/>
      </c>
      <c r="B833" s="23">
        <f>IF(A833="","",Spese!$B$39)</f>
        <v/>
      </c>
      <c r="C833" s="23">
        <f>IF(A833="","",Spese!$C$39)</f>
        <v/>
      </c>
      <c r="D833" s="6">
        <f>IF(A833="","",13)</f>
        <v/>
      </c>
      <c r="E833" s="21">
        <f>IF(A833="","",IFERROR(EDATE(Spese!$I$39,(D833-1)*Spese!$H$39),""))</f>
        <v/>
      </c>
      <c r="F833" s="38">
        <f>IF(A833="","",IFERROR(IF(D833=Spese!$G$39,Spese!$L$39-Spese!$M$39*(Spese!$G$39-1),Spese!$M$39),""))</f>
        <v/>
      </c>
      <c r="G833" s="5">
        <f>IF(A833="","",IFERROR(IF(Spese!$K$39="Annullato","Annullata",IF(Spese!$K$39="Sospeso","Sospesa",IF(Spese!$K$39="Da valutare","Da valutare",IF(E833="","Da completare",IF(D833&lt;=Spese!$J$39,"Saldata",IF(E833&lt;Parametri!$B$3,"Scaduta",IF(E833&lt;=Parametri!$B$3+Parametri!$B$4,"In scadenza","Programmata"))))))),"Da completare"))</f>
        <v/>
      </c>
      <c r="H833" s="23">
        <f>IF(A833="","",Spese!$D$39)</f>
        <v/>
      </c>
    </row>
    <row r="834">
      <c r="A834" s="9">
        <f>IFERROR(IF(OR(Spese!$A$39="",14&gt;Spese!$G$39),"",Spese!$A$39),"")</f>
        <v/>
      </c>
      <c r="B834" s="27">
        <f>IF(A834="","",Spese!$B$39)</f>
        <v/>
      </c>
      <c r="C834" s="27">
        <f>IF(A834="","",Spese!$C$39)</f>
        <v/>
      </c>
      <c r="D834" s="10">
        <f>IF(A834="","",14)</f>
        <v/>
      </c>
      <c r="E834" s="25">
        <f>IF(A834="","",IFERROR(EDATE(Spese!$I$39,(D834-1)*Spese!$H$39),""))</f>
        <v/>
      </c>
      <c r="F834" s="40">
        <f>IF(A834="","",IFERROR(IF(D834=Spese!$G$39,Spese!$L$39-Spese!$M$39*(Spese!$G$39-1),Spese!$M$39),""))</f>
        <v/>
      </c>
      <c r="G834" s="9">
        <f>IF(A834="","",IFERROR(IF(Spese!$K$39="Annullato","Annullata",IF(Spese!$K$39="Sospeso","Sospesa",IF(Spese!$K$39="Da valutare","Da valutare",IF(E834="","Da completare",IF(D834&lt;=Spese!$J$39,"Saldata",IF(E834&lt;Parametri!$B$3,"Scaduta",IF(E834&lt;=Parametri!$B$3+Parametri!$B$4,"In scadenza","Programmata"))))))),"Da completare"))</f>
        <v/>
      </c>
      <c r="H834" s="27">
        <f>IF(A834="","",Spese!$D$39)</f>
        <v/>
      </c>
    </row>
    <row r="835">
      <c r="A835" s="5">
        <f>IFERROR(IF(OR(Spese!$A$39="",15&gt;Spese!$G$39),"",Spese!$A$39),"")</f>
        <v/>
      </c>
      <c r="B835" s="23">
        <f>IF(A835="","",Spese!$B$39)</f>
        <v/>
      </c>
      <c r="C835" s="23">
        <f>IF(A835="","",Spese!$C$39)</f>
        <v/>
      </c>
      <c r="D835" s="6">
        <f>IF(A835="","",15)</f>
        <v/>
      </c>
      <c r="E835" s="21">
        <f>IF(A835="","",IFERROR(EDATE(Spese!$I$39,(D835-1)*Spese!$H$39),""))</f>
        <v/>
      </c>
      <c r="F835" s="38">
        <f>IF(A835="","",IFERROR(IF(D835=Spese!$G$39,Spese!$L$39-Spese!$M$39*(Spese!$G$39-1),Spese!$M$39),""))</f>
        <v/>
      </c>
      <c r="G835" s="5">
        <f>IF(A835="","",IFERROR(IF(Spese!$K$39="Annullato","Annullata",IF(Spese!$K$39="Sospeso","Sospesa",IF(Spese!$K$39="Da valutare","Da valutare",IF(E835="","Da completare",IF(D835&lt;=Spese!$J$39,"Saldata",IF(E835&lt;Parametri!$B$3,"Scaduta",IF(E835&lt;=Parametri!$B$3+Parametri!$B$4,"In scadenza","Programmata"))))))),"Da completare"))</f>
        <v/>
      </c>
      <c r="H835" s="23">
        <f>IF(A835="","",Spese!$D$39)</f>
        <v/>
      </c>
    </row>
    <row r="836">
      <c r="A836" s="9">
        <f>IFERROR(IF(OR(Spese!$A$39="",16&gt;Spese!$G$39),"",Spese!$A$39),"")</f>
        <v/>
      </c>
      <c r="B836" s="27">
        <f>IF(A836="","",Spese!$B$39)</f>
        <v/>
      </c>
      <c r="C836" s="27">
        <f>IF(A836="","",Spese!$C$39)</f>
        <v/>
      </c>
      <c r="D836" s="10">
        <f>IF(A836="","",16)</f>
        <v/>
      </c>
      <c r="E836" s="25">
        <f>IF(A836="","",IFERROR(EDATE(Spese!$I$39,(D836-1)*Spese!$H$39),""))</f>
        <v/>
      </c>
      <c r="F836" s="40">
        <f>IF(A836="","",IFERROR(IF(D836=Spese!$G$39,Spese!$L$39-Spese!$M$39*(Spese!$G$39-1),Spese!$M$39),""))</f>
        <v/>
      </c>
      <c r="G836" s="9">
        <f>IF(A836="","",IFERROR(IF(Spese!$K$39="Annullato","Annullata",IF(Spese!$K$39="Sospeso","Sospesa",IF(Spese!$K$39="Da valutare","Da valutare",IF(E836="","Da completare",IF(D836&lt;=Spese!$J$39,"Saldata",IF(E836&lt;Parametri!$B$3,"Scaduta",IF(E836&lt;=Parametri!$B$3+Parametri!$B$4,"In scadenza","Programmata"))))))),"Da completare"))</f>
        <v/>
      </c>
      <c r="H836" s="27">
        <f>IF(A836="","",Spese!$D$39)</f>
        <v/>
      </c>
    </row>
    <row r="837">
      <c r="A837" s="5">
        <f>IFERROR(IF(OR(Spese!$A$39="",17&gt;Spese!$G$39),"",Spese!$A$39),"")</f>
        <v/>
      </c>
      <c r="B837" s="23">
        <f>IF(A837="","",Spese!$B$39)</f>
        <v/>
      </c>
      <c r="C837" s="23">
        <f>IF(A837="","",Spese!$C$39)</f>
        <v/>
      </c>
      <c r="D837" s="6">
        <f>IF(A837="","",17)</f>
        <v/>
      </c>
      <c r="E837" s="21">
        <f>IF(A837="","",IFERROR(EDATE(Spese!$I$39,(D837-1)*Spese!$H$39),""))</f>
        <v/>
      </c>
      <c r="F837" s="38">
        <f>IF(A837="","",IFERROR(IF(D837=Spese!$G$39,Spese!$L$39-Spese!$M$39*(Spese!$G$39-1),Spese!$M$39),""))</f>
        <v/>
      </c>
      <c r="G837" s="5">
        <f>IF(A837="","",IFERROR(IF(Spese!$K$39="Annullato","Annullata",IF(Spese!$K$39="Sospeso","Sospesa",IF(Spese!$K$39="Da valutare","Da valutare",IF(E837="","Da completare",IF(D837&lt;=Spese!$J$39,"Saldata",IF(E837&lt;Parametri!$B$3,"Scaduta",IF(E837&lt;=Parametri!$B$3+Parametri!$B$4,"In scadenza","Programmata"))))))),"Da completare"))</f>
        <v/>
      </c>
      <c r="H837" s="23">
        <f>IF(A837="","",Spese!$D$39)</f>
        <v/>
      </c>
    </row>
    <row r="838">
      <c r="A838" s="9">
        <f>IFERROR(IF(OR(Spese!$A$39="",18&gt;Spese!$G$39),"",Spese!$A$39),"")</f>
        <v/>
      </c>
      <c r="B838" s="27">
        <f>IF(A838="","",Spese!$B$39)</f>
        <v/>
      </c>
      <c r="C838" s="27">
        <f>IF(A838="","",Spese!$C$39)</f>
        <v/>
      </c>
      <c r="D838" s="10">
        <f>IF(A838="","",18)</f>
        <v/>
      </c>
      <c r="E838" s="25">
        <f>IF(A838="","",IFERROR(EDATE(Spese!$I$39,(D838-1)*Spese!$H$39),""))</f>
        <v/>
      </c>
      <c r="F838" s="40">
        <f>IF(A838="","",IFERROR(IF(D838=Spese!$G$39,Spese!$L$39-Spese!$M$39*(Spese!$G$39-1),Spese!$M$39),""))</f>
        <v/>
      </c>
      <c r="G838" s="9">
        <f>IF(A838="","",IFERROR(IF(Spese!$K$39="Annullato","Annullata",IF(Spese!$K$39="Sospeso","Sospesa",IF(Spese!$K$39="Da valutare","Da valutare",IF(E838="","Da completare",IF(D838&lt;=Spese!$J$39,"Saldata",IF(E838&lt;Parametri!$B$3,"Scaduta",IF(E838&lt;=Parametri!$B$3+Parametri!$B$4,"In scadenza","Programmata"))))))),"Da completare"))</f>
        <v/>
      </c>
      <c r="H838" s="27">
        <f>IF(A838="","",Spese!$D$39)</f>
        <v/>
      </c>
    </row>
    <row r="839">
      <c r="A839" s="5">
        <f>IFERROR(IF(OR(Spese!$A$39="",19&gt;Spese!$G$39),"",Spese!$A$39),"")</f>
        <v/>
      </c>
      <c r="B839" s="23">
        <f>IF(A839="","",Spese!$B$39)</f>
        <v/>
      </c>
      <c r="C839" s="23">
        <f>IF(A839="","",Spese!$C$39)</f>
        <v/>
      </c>
      <c r="D839" s="6">
        <f>IF(A839="","",19)</f>
        <v/>
      </c>
      <c r="E839" s="21">
        <f>IF(A839="","",IFERROR(EDATE(Spese!$I$39,(D839-1)*Spese!$H$39),""))</f>
        <v/>
      </c>
      <c r="F839" s="38">
        <f>IF(A839="","",IFERROR(IF(D839=Spese!$G$39,Spese!$L$39-Spese!$M$39*(Spese!$G$39-1),Spese!$M$39),""))</f>
        <v/>
      </c>
      <c r="G839" s="5">
        <f>IF(A839="","",IFERROR(IF(Spese!$K$39="Annullato","Annullata",IF(Spese!$K$39="Sospeso","Sospesa",IF(Spese!$K$39="Da valutare","Da valutare",IF(E839="","Da completare",IF(D839&lt;=Spese!$J$39,"Saldata",IF(E839&lt;Parametri!$B$3,"Scaduta",IF(E839&lt;=Parametri!$B$3+Parametri!$B$4,"In scadenza","Programmata"))))))),"Da completare"))</f>
        <v/>
      </c>
      <c r="H839" s="23">
        <f>IF(A839="","",Spese!$D$39)</f>
        <v/>
      </c>
    </row>
    <row r="840">
      <c r="A840" s="9">
        <f>IFERROR(IF(OR(Spese!$A$39="",20&gt;Spese!$G$39),"",Spese!$A$39),"")</f>
        <v/>
      </c>
      <c r="B840" s="27">
        <f>IF(A840="","",Spese!$B$39)</f>
        <v/>
      </c>
      <c r="C840" s="27">
        <f>IF(A840="","",Spese!$C$39)</f>
        <v/>
      </c>
      <c r="D840" s="10">
        <f>IF(A840="","",20)</f>
        <v/>
      </c>
      <c r="E840" s="25">
        <f>IF(A840="","",IFERROR(EDATE(Spese!$I$39,(D840-1)*Spese!$H$39),""))</f>
        <v/>
      </c>
      <c r="F840" s="40">
        <f>IF(A840="","",IFERROR(IF(D840=Spese!$G$39,Spese!$L$39-Spese!$M$39*(Spese!$G$39-1),Spese!$M$39),""))</f>
        <v/>
      </c>
      <c r="G840" s="9">
        <f>IF(A840="","",IFERROR(IF(Spese!$K$39="Annullato","Annullata",IF(Spese!$K$39="Sospeso","Sospesa",IF(Spese!$K$39="Da valutare","Da valutare",IF(E840="","Da completare",IF(D840&lt;=Spese!$J$39,"Saldata",IF(E840&lt;Parametri!$B$3,"Scaduta",IF(E840&lt;=Parametri!$B$3+Parametri!$B$4,"In scadenza","Programmata"))))))),"Da completare"))</f>
        <v/>
      </c>
      <c r="H840" s="27">
        <f>IF(A840="","",Spese!$D$39)</f>
        <v/>
      </c>
    </row>
    <row r="841">
      <c r="A841" s="5">
        <f>IFERROR(IF(OR(Spese!$A$39="",21&gt;Spese!$G$39),"",Spese!$A$39),"")</f>
        <v/>
      </c>
      <c r="B841" s="23">
        <f>IF(A841="","",Spese!$B$39)</f>
        <v/>
      </c>
      <c r="C841" s="23">
        <f>IF(A841="","",Spese!$C$39)</f>
        <v/>
      </c>
      <c r="D841" s="6">
        <f>IF(A841="","",21)</f>
        <v/>
      </c>
      <c r="E841" s="21">
        <f>IF(A841="","",IFERROR(EDATE(Spese!$I$39,(D841-1)*Spese!$H$39),""))</f>
        <v/>
      </c>
      <c r="F841" s="38">
        <f>IF(A841="","",IFERROR(IF(D841=Spese!$G$39,Spese!$L$39-Spese!$M$39*(Spese!$G$39-1),Spese!$M$39),""))</f>
        <v/>
      </c>
      <c r="G841" s="5">
        <f>IF(A841="","",IFERROR(IF(Spese!$K$39="Annullato","Annullata",IF(Spese!$K$39="Sospeso","Sospesa",IF(Spese!$K$39="Da valutare","Da valutare",IF(E841="","Da completare",IF(D841&lt;=Spese!$J$39,"Saldata",IF(E841&lt;Parametri!$B$3,"Scaduta",IF(E841&lt;=Parametri!$B$3+Parametri!$B$4,"In scadenza","Programmata"))))))),"Da completare"))</f>
        <v/>
      </c>
      <c r="H841" s="23">
        <f>IF(A841="","",Spese!$D$39)</f>
        <v/>
      </c>
    </row>
    <row r="842">
      <c r="A842" s="9">
        <f>IFERROR(IF(OR(Spese!$A$39="",22&gt;Spese!$G$39),"",Spese!$A$39),"")</f>
        <v/>
      </c>
      <c r="B842" s="27">
        <f>IF(A842="","",Spese!$B$39)</f>
        <v/>
      </c>
      <c r="C842" s="27">
        <f>IF(A842="","",Spese!$C$39)</f>
        <v/>
      </c>
      <c r="D842" s="10">
        <f>IF(A842="","",22)</f>
        <v/>
      </c>
      <c r="E842" s="25">
        <f>IF(A842="","",IFERROR(EDATE(Spese!$I$39,(D842-1)*Spese!$H$39),""))</f>
        <v/>
      </c>
      <c r="F842" s="40">
        <f>IF(A842="","",IFERROR(IF(D842=Spese!$G$39,Spese!$L$39-Spese!$M$39*(Spese!$G$39-1),Spese!$M$39),""))</f>
        <v/>
      </c>
      <c r="G842" s="9">
        <f>IF(A842="","",IFERROR(IF(Spese!$K$39="Annullato","Annullata",IF(Spese!$K$39="Sospeso","Sospesa",IF(Spese!$K$39="Da valutare","Da valutare",IF(E842="","Da completare",IF(D842&lt;=Spese!$J$39,"Saldata",IF(E842&lt;Parametri!$B$3,"Scaduta",IF(E842&lt;=Parametri!$B$3+Parametri!$B$4,"In scadenza","Programmata"))))))),"Da completare"))</f>
        <v/>
      </c>
      <c r="H842" s="27">
        <f>IF(A842="","",Spese!$D$39)</f>
        <v/>
      </c>
    </row>
    <row r="843">
      <c r="A843" s="5">
        <f>IFERROR(IF(OR(Spese!$A$39="",23&gt;Spese!$G$39),"",Spese!$A$39),"")</f>
        <v/>
      </c>
      <c r="B843" s="23">
        <f>IF(A843="","",Spese!$B$39)</f>
        <v/>
      </c>
      <c r="C843" s="23">
        <f>IF(A843="","",Spese!$C$39)</f>
        <v/>
      </c>
      <c r="D843" s="6">
        <f>IF(A843="","",23)</f>
        <v/>
      </c>
      <c r="E843" s="21">
        <f>IF(A843="","",IFERROR(EDATE(Spese!$I$39,(D843-1)*Spese!$H$39),""))</f>
        <v/>
      </c>
      <c r="F843" s="38">
        <f>IF(A843="","",IFERROR(IF(D843=Spese!$G$39,Spese!$L$39-Spese!$M$39*(Spese!$G$39-1),Spese!$M$39),""))</f>
        <v/>
      </c>
      <c r="G843" s="5">
        <f>IF(A843="","",IFERROR(IF(Spese!$K$39="Annullato","Annullata",IF(Spese!$K$39="Sospeso","Sospesa",IF(Spese!$K$39="Da valutare","Da valutare",IF(E843="","Da completare",IF(D843&lt;=Spese!$J$39,"Saldata",IF(E843&lt;Parametri!$B$3,"Scaduta",IF(E843&lt;=Parametri!$B$3+Parametri!$B$4,"In scadenza","Programmata"))))))),"Da completare"))</f>
        <v/>
      </c>
      <c r="H843" s="23">
        <f>IF(A843="","",Spese!$D$39)</f>
        <v/>
      </c>
    </row>
    <row r="844">
      <c r="A844" s="9">
        <f>IFERROR(IF(OR(Spese!$A$39="",24&gt;Spese!$G$39),"",Spese!$A$39),"")</f>
        <v/>
      </c>
      <c r="B844" s="27">
        <f>IF(A844="","",Spese!$B$39)</f>
        <v/>
      </c>
      <c r="C844" s="27">
        <f>IF(A844="","",Spese!$C$39)</f>
        <v/>
      </c>
      <c r="D844" s="10">
        <f>IF(A844="","",24)</f>
        <v/>
      </c>
      <c r="E844" s="25">
        <f>IF(A844="","",IFERROR(EDATE(Spese!$I$39,(D844-1)*Spese!$H$39),""))</f>
        <v/>
      </c>
      <c r="F844" s="40">
        <f>IF(A844="","",IFERROR(IF(D844=Spese!$G$39,Spese!$L$39-Spese!$M$39*(Spese!$G$39-1),Spese!$M$39),""))</f>
        <v/>
      </c>
      <c r="G844" s="9">
        <f>IF(A844="","",IFERROR(IF(Spese!$K$39="Annullato","Annullata",IF(Spese!$K$39="Sospeso","Sospesa",IF(Spese!$K$39="Da valutare","Da valutare",IF(E844="","Da completare",IF(D844&lt;=Spese!$J$39,"Saldata",IF(E844&lt;Parametri!$B$3,"Scaduta",IF(E844&lt;=Parametri!$B$3+Parametri!$B$4,"In scadenza","Programmata"))))))),"Da completare"))</f>
        <v/>
      </c>
      <c r="H844" s="27">
        <f>IF(A844="","",Spese!$D$39)</f>
        <v/>
      </c>
    </row>
    <row r="845">
      <c r="A845" s="5">
        <f>IFERROR(IF(OR(Spese!$A$40="",1&gt;Spese!$G$40),"",Spese!$A$40),"")</f>
        <v/>
      </c>
      <c r="B845" s="23">
        <f>IF(A845="","",Spese!$B$40)</f>
        <v/>
      </c>
      <c r="C845" s="23">
        <f>IF(A845="","",Spese!$C$40)</f>
        <v/>
      </c>
      <c r="D845" s="6">
        <f>IF(A845="","",1)</f>
        <v/>
      </c>
      <c r="E845" s="21">
        <f>IF(A845="","",IFERROR(EDATE(Spese!$I$40,(D845-1)*Spese!$H$40),""))</f>
        <v/>
      </c>
      <c r="F845" s="38">
        <f>IF(A845="","",IFERROR(IF(D845=Spese!$G$40,Spese!$L$40-Spese!$M$40*(Spese!$G$40-1),Spese!$M$40),""))</f>
        <v/>
      </c>
      <c r="G845" s="5">
        <f>IF(A845="","",IFERROR(IF(Spese!$K$40="Annullato","Annullata",IF(Spese!$K$40="Sospeso","Sospesa",IF(Spese!$K$40="Da valutare","Da valutare",IF(E845="","Da completare",IF(D845&lt;=Spese!$J$40,"Saldata",IF(E845&lt;Parametri!$B$3,"Scaduta",IF(E845&lt;=Parametri!$B$3+Parametri!$B$4,"In scadenza","Programmata"))))))),"Da completare"))</f>
        <v/>
      </c>
      <c r="H845" s="23">
        <f>IF(A845="","",Spese!$D$40)</f>
        <v/>
      </c>
    </row>
    <row r="846">
      <c r="A846" s="9">
        <f>IFERROR(IF(OR(Spese!$A$40="",2&gt;Spese!$G$40),"",Spese!$A$40),"")</f>
        <v/>
      </c>
      <c r="B846" s="27">
        <f>IF(A846="","",Spese!$B$40)</f>
        <v/>
      </c>
      <c r="C846" s="27">
        <f>IF(A846="","",Spese!$C$40)</f>
        <v/>
      </c>
      <c r="D846" s="10">
        <f>IF(A846="","",2)</f>
        <v/>
      </c>
      <c r="E846" s="25">
        <f>IF(A846="","",IFERROR(EDATE(Spese!$I$40,(D846-1)*Spese!$H$40),""))</f>
        <v/>
      </c>
      <c r="F846" s="40">
        <f>IF(A846="","",IFERROR(IF(D846=Spese!$G$40,Spese!$L$40-Spese!$M$40*(Spese!$G$40-1),Spese!$M$40),""))</f>
        <v/>
      </c>
      <c r="G846" s="9">
        <f>IF(A846="","",IFERROR(IF(Spese!$K$40="Annullato","Annullata",IF(Spese!$K$40="Sospeso","Sospesa",IF(Spese!$K$40="Da valutare","Da valutare",IF(E846="","Da completare",IF(D846&lt;=Spese!$J$40,"Saldata",IF(E846&lt;Parametri!$B$3,"Scaduta",IF(E846&lt;=Parametri!$B$3+Parametri!$B$4,"In scadenza","Programmata"))))))),"Da completare"))</f>
        <v/>
      </c>
      <c r="H846" s="27">
        <f>IF(A846="","",Spese!$D$40)</f>
        <v/>
      </c>
    </row>
    <row r="847">
      <c r="A847" s="5">
        <f>IFERROR(IF(OR(Spese!$A$40="",3&gt;Spese!$G$40),"",Spese!$A$40),"")</f>
        <v/>
      </c>
      <c r="B847" s="23">
        <f>IF(A847="","",Spese!$B$40)</f>
        <v/>
      </c>
      <c r="C847" s="23">
        <f>IF(A847="","",Spese!$C$40)</f>
        <v/>
      </c>
      <c r="D847" s="6">
        <f>IF(A847="","",3)</f>
        <v/>
      </c>
      <c r="E847" s="21">
        <f>IF(A847="","",IFERROR(EDATE(Spese!$I$40,(D847-1)*Spese!$H$40),""))</f>
        <v/>
      </c>
      <c r="F847" s="38">
        <f>IF(A847="","",IFERROR(IF(D847=Spese!$G$40,Spese!$L$40-Spese!$M$40*(Spese!$G$40-1),Spese!$M$40),""))</f>
        <v/>
      </c>
      <c r="G847" s="5">
        <f>IF(A847="","",IFERROR(IF(Spese!$K$40="Annullato","Annullata",IF(Spese!$K$40="Sospeso","Sospesa",IF(Spese!$K$40="Da valutare","Da valutare",IF(E847="","Da completare",IF(D847&lt;=Spese!$J$40,"Saldata",IF(E847&lt;Parametri!$B$3,"Scaduta",IF(E847&lt;=Parametri!$B$3+Parametri!$B$4,"In scadenza","Programmata"))))))),"Da completare"))</f>
        <v/>
      </c>
      <c r="H847" s="23">
        <f>IF(A847="","",Spese!$D$40)</f>
        <v/>
      </c>
    </row>
    <row r="848">
      <c r="A848" s="9">
        <f>IFERROR(IF(OR(Spese!$A$40="",4&gt;Spese!$G$40),"",Spese!$A$40),"")</f>
        <v/>
      </c>
      <c r="B848" s="27">
        <f>IF(A848="","",Spese!$B$40)</f>
        <v/>
      </c>
      <c r="C848" s="27">
        <f>IF(A848="","",Spese!$C$40)</f>
        <v/>
      </c>
      <c r="D848" s="10">
        <f>IF(A848="","",4)</f>
        <v/>
      </c>
      <c r="E848" s="25">
        <f>IF(A848="","",IFERROR(EDATE(Spese!$I$40,(D848-1)*Spese!$H$40),""))</f>
        <v/>
      </c>
      <c r="F848" s="40">
        <f>IF(A848="","",IFERROR(IF(D848=Spese!$G$40,Spese!$L$40-Spese!$M$40*(Spese!$G$40-1),Spese!$M$40),""))</f>
        <v/>
      </c>
      <c r="G848" s="9">
        <f>IF(A848="","",IFERROR(IF(Spese!$K$40="Annullato","Annullata",IF(Spese!$K$40="Sospeso","Sospesa",IF(Spese!$K$40="Da valutare","Da valutare",IF(E848="","Da completare",IF(D848&lt;=Spese!$J$40,"Saldata",IF(E848&lt;Parametri!$B$3,"Scaduta",IF(E848&lt;=Parametri!$B$3+Parametri!$B$4,"In scadenza","Programmata"))))))),"Da completare"))</f>
        <v/>
      </c>
      <c r="H848" s="27">
        <f>IF(A848="","",Spese!$D$40)</f>
        <v/>
      </c>
    </row>
    <row r="849">
      <c r="A849" s="5">
        <f>IFERROR(IF(OR(Spese!$A$40="",5&gt;Spese!$G$40),"",Spese!$A$40),"")</f>
        <v/>
      </c>
      <c r="B849" s="23">
        <f>IF(A849="","",Spese!$B$40)</f>
        <v/>
      </c>
      <c r="C849" s="23">
        <f>IF(A849="","",Spese!$C$40)</f>
        <v/>
      </c>
      <c r="D849" s="6">
        <f>IF(A849="","",5)</f>
        <v/>
      </c>
      <c r="E849" s="21">
        <f>IF(A849="","",IFERROR(EDATE(Spese!$I$40,(D849-1)*Spese!$H$40),""))</f>
        <v/>
      </c>
      <c r="F849" s="38">
        <f>IF(A849="","",IFERROR(IF(D849=Spese!$G$40,Spese!$L$40-Spese!$M$40*(Spese!$G$40-1),Spese!$M$40),""))</f>
        <v/>
      </c>
      <c r="G849" s="5">
        <f>IF(A849="","",IFERROR(IF(Spese!$K$40="Annullato","Annullata",IF(Spese!$K$40="Sospeso","Sospesa",IF(Spese!$K$40="Da valutare","Da valutare",IF(E849="","Da completare",IF(D849&lt;=Spese!$J$40,"Saldata",IF(E849&lt;Parametri!$B$3,"Scaduta",IF(E849&lt;=Parametri!$B$3+Parametri!$B$4,"In scadenza","Programmata"))))))),"Da completare"))</f>
        <v/>
      </c>
      <c r="H849" s="23">
        <f>IF(A849="","",Spese!$D$40)</f>
        <v/>
      </c>
    </row>
    <row r="850">
      <c r="A850" s="9">
        <f>IFERROR(IF(OR(Spese!$A$40="",6&gt;Spese!$G$40),"",Spese!$A$40),"")</f>
        <v/>
      </c>
      <c r="B850" s="27">
        <f>IF(A850="","",Spese!$B$40)</f>
        <v/>
      </c>
      <c r="C850" s="27">
        <f>IF(A850="","",Spese!$C$40)</f>
        <v/>
      </c>
      <c r="D850" s="10">
        <f>IF(A850="","",6)</f>
        <v/>
      </c>
      <c r="E850" s="25">
        <f>IF(A850="","",IFERROR(EDATE(Spese!$I$40,(D850-1)*Spese!$H$40),""))</f>
        <v/>
      </c>
      <c r="F850" s="40">
        <f>IF(A850="","",IFERROR(IF(D850=Spese!$G$40,Spese!$L$40-Spese!$M$40*(Spese!$G$40-1),Spese!$M$40),""))</f>
        <v/>
      </c>
      <c r="G850" s="9">
        <f>IF(A850="","",IFERROR(IF(Spese!$K$40="Annullato","Annullata",IF(Spese!$K$40="Sospeso","Sospesa",IF(Spese!$K$40="Da valutare","Da valutare",IF(E850="","Da completare",IF(D850&lt;=Spese!$J$40,"Saldata",IF(E850&lt;Parametri!$B$3,"Scaduta",IF(E850&lt;=Parametri!$B$3+Parametri!$B$4,"In scadenza","Programmata"))))))),"Da completare"))</f>
        <v/>
      </c>
      <c r="H850" s="27">
        <f>IF(A850="","",Spese!$D$40)</f>
        <v/>
      </c>
    </row>
    <row r="851">
      <c r="A851" s="5">
        <f>IFERROR(IF(OR(Spese!$A$40="",7&gt;Spese!$G$40),"",Spese!$A$40),"")</f>
        <v/>
      </c>
      <c r="B851" s="23">
        <f>IF(A851="","",Spese!$B$40)</f>
        <v/>
      </c>
      <c r="C851" s="23">
        <f>IF(A851="","",Spese!$C$40)</f>
        <v/>
      </c>
      <c r="D851" s="6">
        <f>IF(A851="","",7)</f>
        <v/>
      </c>
      <c r="E851" s="21">
        <f>IF(A851="","",IFERROR(EDATE(Spese!$I$40,(D851-1)*Spese!$H$40),""))</f>
        <v/>
      </c>
      <c r="F851" s="38">
        <f>IF(A851="","",IFERROR(IF(D851=Spese!$G$40,Spese!$L$40-Spese!$M$40*(Spese!$G$40-1),Spese!$M$40),""))</f>
        <v/>
      </c>
      <c r="G851" s="5">
        <f>IF(A851="","",IFERROR(IF(Spese!$K$40="Annullato","Annullata",IF(Spese!$K$40="Sospeso","Sospesa",IF(Spese!$K$40="Da valutare","Da valutare",IF(E851="","Da completare",IF(D851&lt;=Spese!$J$40,"Saldata",IF(E851&lt;Parametri!$B$3,"Scaduta",IF(E851&lt;=Parametri!$B$3+Parametri!$B$4,"In scadenza","Programmata"))))))),"Da completare"))</f>
        <v/>
      </c>
      <c r="H851" s="23">
        <f>IF(A851="","",Spese!$D$40)</f>
        <v/>
      </c>
    </row>
    <row r="852">
      <c r="A852" s="9">
        <f>IFERROR(IF(OR(Spese!$A$40="",8&gt;Spese!$G$40),"",Spese!$A$40),"")</f>
        <v/>
      </c>
      <c r="B852" s="27">
        <f>IF(A852="","",Spese!$B$40)</f>
        <v/>
      </c>
      <c r="C852" s="27">
        <f>IF(A852="","",Spese!$C$40)</f>
        <v/>
      </c>
      <c r="D852" s="10">
        <f>IF(A852="","",8)</f>
        <v/>
      </c>
      <c r="E852" s="25">
        <f>IF(A852="","",IFERROR(EDATE(Spese!$I$40,(D852-1)*Spese!$H$40),""))</f>
        <v/>
      </c>
      <c r="F852" s="40">
        <f>IF(A852="","",IFERROR(IF(D852=Spese!$G$40,Spese!$L$40-Spese!$M$40*(Spese!$G$40-1),Spese!$M$40),""))</f>
        <v/>
      </c>
      <c r="G852" s="9">
        <f>IF(A852="","",IFERROR(IF(Spese!$K$40="Annullato","Annullata",IF(Spese!$K$40="Sospeso","Sospesa",IF(Spese!$K$40="Da valutare","Da valutare",IF(E852="","Da completare",IF(D852&lt;=Spese!$J$40,"Saldata",IF(E852&lt;Parametri!$B$3,"Scaduta",IF(E852&lt;=Parametri!$B$3+Parametri!$B$4,"In scadenza","Programmata"))))))),"Da completare"))</f>
        <v/>
      </c>
      <c r="H852" s="27">
        <f>IF(A852="","",Spese!$D$40)</f>
        <v/>
      </c>
    </row>
    <row r="853">
      <c r="A853" s="5">
        <f>IFERROR(IF(OR(Spese!$A$40="",9&gt;Spese!$G$40),"",Spese!$A$40),"")</f>
        <v/>
      </c>
      <c r="B853" s="23">
        <f>IF(A853="","",Spese!$B$40)</f>
        <v/>
      </c>
      <c r="C853" s="23">
        <f>IF(A853="","",Spese!$C$40)</f>
        <v/>
      </c>
      <c r="D853" s="6">
        <f>IF(A853="","",9)</f>
        <v/>
      </c>
      <c r="E853" s="21">
        <f>IF(A853="","",IFERROR(EDATE(Spese!$I$40,(D853-1)*Spese!$H$40),""))</f>
        <v/>
      </c>
      <c r="F853" s="38">
        <f>IF(A853="","",IFERROR(IF(D853=Spese!$G$40,Spese!$L$40-Spese!$M$40*(Spese!$G$40-1),Spese!$M$40),""))</f>
        <v/>
      </c>
      <c r="G853" s="5">
        <f>IF(A853="","",IFERROR(IF(Spese!$K$40="Annullato","Annullata",IF(Spese!$K$40="Sospeso","Sospesa",IF(Spese!$K$40="Da valutare","Da valutare",IF(E853="","Da completare",IF(D853&lt;=Spese!$J$40,"Saldata",IF(E853&lt;Parametri!$B$3,"Scaduta",IF(E853&lt;=Parametri!$B$3+Parametri!$B$4,"In scadenza","Programmata"))))))),"Da completare"))</f>
        <v/>
      </c>
      <c r="H853" s="23">
        <f>IF(A853="","",Spese!$D$40)</f>
        <v/>
      </c>
    </row>
    <row r="854">
      <c r="A854" s="9">
        <f>IFERROR(IF(OR(Spese!$A$40="",10&gt;Spese!$G$40),"",Spese!$A$40),"")</f>
        <v/>
      </c>
      <c r="B854" s="27">
        <f>IF(A854="","",Spese!$B$40)</f>
        <v/>
      </c>
      <c r="C854" s="27">
        <f>IF(A854="","",Spese!$C$40)</f>
        <v/>
      </c>
      <c r="D854" s="10">
        <f>IF(A854="","",10)</f>
        <v/>
      </c>
      <c r="E854" s="25">
        <f>IF(A854="","",IFERROR(EDATE(Spese!$I$40,(D854-1)*Spese!$H$40),""))</f>
        <v/>
      </c>
      <c r="F854" s="40">
        <f>IF(A854="","",IFERROR(IF(D854=Spese!$G$40,Spese!$L$40-Spese!$M$40*(Spese!$G$40-1),Spese!$M$40),""))</f>
        <v/>
      </c>
      <c r="G854" s="9">
        <f>IF(A854="","",IFERROR(IF(Spese!$K$40="Annullato","Annullata",IF(Spese!$K$40="Sospeso","Sospesa",IF(Spese!$K$40="Da valutare","Da valutare",IF(E854="","Da completare",IF(D854&lt;=Spese!$J$40,"Saldata",IF(E854&lt;Parametri!$B$3,"Scaduta",IF(E854&lt;=Parametri!$B$3+Parametri!$B$4,"In scadenza","Programmata"))))))),"Da completare"))</f>
        <v/>
      </c>
      <c r="H854" s="27">
        <f>IF(A854="","",Spese!$D$40)</f>
        <v/>
      </c>
    </row>
    <row r="855">
      <c r="A855" s="5">
        <f>IFERROR(IF(OR(Spese!$A$40="",11&gt;Spese!$G$40),"",Spese!$A$40),"")</f>
        <v/>
      </c>
      <c r="B855" s="23">
        <f>IF(A855="","",Spese!$B$40)</f>
        <v/>
      </c>
      <c r="C855" s="23">
        <f>IF(A855="","",Spese!$C$40)</f>
        <v/>
      </c>
      <c r="D855" s="6">
        <f>IF(A855="","",11)</f>
        <v/>
      </c>
      <c r="E855" s="21">
        <f>IF(A855="","",IFERROR(EDATE(Spese!$I$40,(D855-1)*Spese!$H$40),""))</f>
        <v/>
      </c>
      <c r="F855" s="38">
        <f>IF(A855="","",IFERROR(IF(D855=Spese!$G$40,Spese!$L$40-Spese!$M$40*(Spese!$G$40-1),Spese!$M$40),""))</f>
        <v/>
      </c>
      <c r="G855" s="5">
        <f>IF(A855="","",IFERROR(IF(Spese!$K$40="Annullato","Annullata",IF(Spese!$K$40="Sospeso","Sospesa",IF(Spese!$K$40="Da valutare","Da valutare",IF(E855="","Da completare",IF(D855&lt;=Spese!$J$40,"Saldata",IF(E855&lt;Parametri!$B$3,"Scaduta",IF(E855&lt;=Parametri!$B$3+Parametri!$B$4,"In scadenza","Programmata"))))))),"Da completare"))</f>
        <v/>
      </c>
      <c r="H855" s="23">
        <f>IF(A855="","",Spese!$D$40)</f>
        <v/>
      </c>
    </row>
    <row r="856">
      <c r="A856" s="9">
        <f>IFERROR(IF(OR(Spese!$A$40="",12&gt;Spese!$G$40),"",Spese!$A$40),"")</f>
        <v/>
      </c>
      <c r="B856" s="27">
        <f>IF(A856="","",Spese!$B$40)</f>
        <v/>
      </c>
      <c r="C856" s="27">
        <f>IF(A856="","",Spese!$C$40)</f>
        <v/>
      </c>
      <c r="D856" s="10">
        <f>IF(A856="","",12)</f>
        <v/>
      </c>
      <c r="E856" s="25">
        <f>IF(A856="","",IFERROR(EDATE(Spese!$I$40,(D856-1)*Spese!$H$40),""))</f>
        <v/>
      </c>
      <c r="F856" s="40">
        <f>IF(A856="","",IFERROR(IF(D856=Spese!$G$40,Spese!$L$40-Spese!$M$40*(Spese!$G$40-1),Spese!$M$40),""))</f>
        <v/>
      </c>
      <c r="G856" s="9">
        <f>IF(A856="","",IFERROR(IF(Spese!$K$40="Annullato","Annullata",IF(Spese!$K$40="Sospeso","Sospesa",IF(Spese!$K$40="Da valutare","Da valutare",IF(E856="","Da completare",IF(D856&lt;=Spese!$J$40,"Saldata",IF(E856&lt;Parametri!$B$3,"Scaduta",IF(E856&lt;=Parametri!$B$3+Parametri!$B$4,"In scadenza","Programmata"))))))),"Da completare"))</f>
        <v/>
      </c>
      <c r="H856" s="27">
        <f>IF(A856="","",Spese!$D$40)</f>
        <v/>
      </c>
    </row>
    <row r="857">
      <c r="A857" s="5">
        <f>IFERROR(IF(OR(Spese!$A$40="",13&gt;Spese!$G$40),"",Spese!$A$40),"")</f>
        <v/>
      </c>
      <c r="B857" s="23">
        <f>IF(A857="","",Spese!$B$40)</f>
        <v/>
      </c>
      <c r="C857" s="23">
        <f>IF(A857="","",Spese!$C$40)</f>
        <v/>
      </c>
      <c r="D857" s="6">
        <f>IF(A857="","",13)</f>
        <v/>
      </c>
      <c r="E857" s="21">
        <f>IF(A857="","",IFERROR(EDATE(Spese!$I$40,(D857-1)*Spese!$H$40),""))</f>
        <v/>
      </c>
      <c r="F857" s="38">
        <f>IF(A857="","",IFERROR(IF(D857=Spese!$G$40,Spese!$L$40-Spese!$M$40*(Spese!$G$40-1),Spese!$M$40),""))</f>
        <v/>
      </c>
      <c r="G857" s="5">
        <f>IF(A857="","",IFERROR(IF(Spese!$K$40="Annullato","Annullata",IF(Spese!$K$40="Sospeso","Sospesa",IF(Spese!$K$40="Da valutare","Da valutare",IF(E857="","Da completare",IF(D857&lt;=Spese!$J$40,"Saldata",IF(E857&lt;Parametri!$B$3,"Scaduta",IF(E857&lt;=Parametri!$B$3+Parametri!$B$4,"In scadenza","Programmata"))))))),"Da completare"))</f>
        <v/>
      </c>
      <c r="H857" s="23">
        <f>IF(A857="","",Spese!$D$40)</f>
        <v/>
      </c>
    </row>
    <row r="858">
      <c r="A858" s="9">
        <f>IFERROR(IF(OR(Spese!$A$40="",14&gt;Spese!$G$40),"",Spese!$A$40),"")</f>
        <v/>
      </c>
      <c r="B858" s="27">
        <f>IF(A858="","",Spese!$B$40)</f>
        <v/>
      </c>
      <c r="C858" s="27">
        <f>IF(A858="","",Spese!$C$40)</f>
        <v/>
      </c>
      <c r="D858" s="10">
        <f>IF(A858="","",14)</f>
        <v/>
      </c>
      <c r="E858" s="25">
        <f>IF(A858="","",IFERROR(EDATE(Spese!$I$40,(D858-1)*Spese!$H$40),""))</f>
        <v/>
      </c>
      <c r="F858" s="40">
        <f>IF(A858="","",IFERROR(IF(D858=Spese!$G$40,Spese!$L$40-Spese!$M$40*(Spese!$G$40-1),Spese!$M$40),""))</f>
        <v/>
      </c>
      <c r="G858" s="9">
        <f>IF(A858="","",IFERROR(IF(Spese!$K$40="Annullato","Annullata",IF(Spese!$K$40="Sospeso","Sospesa",IF(Spese!$K$40="Da valutare","Da valutare",IF(E858="","Da completare",IF(D858&lt;=Spese!$J$40,"Saldata",IF(E858&lt;Parametri!$B$3,"Scaduta",IF(E858&lt;=Parametri!$B$3+Parametri!$B$4,"In scadenza","Programmata"))))))),"Da completare"))</f>
        <v/>
      </c>
      <c r="H858" s="27">
        <f>IF(A858="","",Spese!$D$40)</f>
        <v/>
      </c>
    </row>
    <row r="859">
      <c r="A859" s="5">
        <f>IFERROR(IF(OR(Spese!$A$40="",15&gt;Spese!$G$40),"",Spese!$A$40),"")</f>
        <v/>
      </c>
      <c r="B859" s="23">
        <f>IF(A859="","",Spese!$B$40)</f>
        <v/>
      </c>
      <c r="C859" s="23">
        <f>IF(A859="","",Spese!$C$40)</f>
        <v/>
      </c>
      <c r="D859" s="6">
        <f>IF(A859="","",15)</f>
        <v/>
      </c>
      <c r="E859" s="21">
        <f>IF(A859="","",IFERROR(EDATE(Spese!$I$40,(D859-1)*Spese!$H$40),""))</f>
        <v/>
      </c>
      <c r="F859" s="38">
        <f>IF(A859="","",IFERROR(IF(D859=Spese!$G$40,Spese!$L$40-Spese!$M$40*(Spese!$G$40-1),Spese!$M$40),""))</f>
        <v/>
      </c>
      <c r="G859" s="5">
        <f>IF(A859="","",IFERROR(IF(Spese!$K$40="Annullato","Annullata",IF(Spese!$K$40="Sospeso","Sospesa",IF(Spese!$K$40="Da valutare","Da valutare",IF(E859="","Da completare",IF(D859&lt;=Spese!$J$40,"Saldata",IF(E859&lt;Parametri!$B$3,"Scaduta",IF(E859&lt;=Parametri!$B$3+Parametri!$B$4,"In scadenza","Programmata"))))))),"Da completare"))</f>
        <v/>
      </c>
      <c r="H859" s="23">
        <f>IF(A859="","",Spese!$D$40)</f>
        <v/>
      </c>
    </row>
    <row r="860">
      <c r="A860" s="9">
        <f>IFERROR(IF(OR(Spese!$A$40="",16&gt;Spese!$G$40),"",Spese!$A$40),"")</f>
        <v/>
      </c>
      <c r="B860" s="27">
        <f>IF(A860="","",Spese!$B$40)</f>
        <v/>
      </c>
      <c r="C860" s="27">
        <f>IF(A860="","",Spese!$C$40)</f>
        <v/>
      </c>
      <c r="D860" s="10">
        <f>IF(A860="","",16)</f>
        <v/>
      </c>
      <c r="E860" s="25">
        <f>IF(A860="","",IFERROR(EDATE(Spese!$I$40,(D860-1)*Spese!$H$40),""))</f>
        <v/>
      </c>
      <c r="F860" s="40">
        <f>IF(A860="","",IFERROR(IF(D860=Spese!$G$40,Spese!$L$40-Spese!$M$40*(Spese!$G$40-1),Spese!$M$40),""))</f>
        <v/>
      </c>
      <c r="G860" s="9">
        <f>IF(A860="","",IFERROR(IF(Spese!$K$40="Annullato","Annullata",IF(Spese!$K$40="Sospeso","Sospesa",IF(Spese!$K$40="Da valutare","Da valutare",IF(E860="","Da completare",IF(D860&lt;=Spese!$J$40,"Saldata",IF(E860&lt;Parametri!$B$3,"Scaduta",IF(E860&lt;=Parametri!$B$3+Parametri!$B$4,"In scadenza","Programmata"))))))),"Da completare"))</f>
        <v/>
      </c>
      <c r="H860" s="27">
        <f>IF(A860="","",Spese!$D$40)</f>
        <v/>
      </c>
    </row>
    <row r="861">
      <c r="A861" s="5">
        <f>IFERROR(IF(OR(Spese!$A$40="",17&gt;Spese!$G$40),"",Spese!$A$40),"")</f>
        <v/>
      </c>
      <c r="B861" s="23">
        <f>IF(A861="","",Spese!$B$40)</f>
        <v/>
      </c>
      <c r="C861" s="23">
        <f>IF(A861="","",Spese!$C$40)</f>
        <v/>
      </c>
      <c r="D861" s="6">
        <f>IF(A861="","",17)</f>
        <v/>
      </c>
      <c r="E861" s="21">
        <f>IF(A861="","",IFERROR(EDATE(Spese!$I$40,(D861-1)*Spese!$H$40),""))</f>
        <v/>
      </c>
      <c r="F861" s="38">
        <f>IF(A861="","",IFERROR(IF(D861=Spese!$G$40,Spese!$L$40-Spese!$M$40*(Spese!$G$40-1),Spese!$M$40),""))</f>
        <v/>
      </c>
      <c r="G861" s="5">
        <f>IF(A861="","",IFERROR(IF(Spese!$K$40="Annullato","Annullata",IF(Spese!$K$40="Sospeso","Sospesa",IF(Spese!$K$40="Da valutare","Da valutare",IF(E861="","Da completare",IF(D861&lt;=Spese!$J$40,"Saldata",IF(E861&lt;Parametri!$B$3,"Scaduta",IF(E861&lt;=Parametri!$B$3+Parametri!$B$4,"In scadenza","Programmata"))))))),"Da completare"))</f>
        <v/>
      </c>
      <c r="H861" s="23">
        <f>IF(A861="","",Spese!$D$40)</f>
        <v/>
      </c>
    </row>
    <row r="862">
      <c r="A862" s="9">
        <f>IFERROR(IF(OR(Spese!$A$40="",18&gt;Spese!$G$40),"",Spese!$A$40),"")</f>
        <v/>
      </c>
      <c r="B862" s="27">
        <f>IF(A862="","",Spese!$B$40)</f>
        <v/>
      </c>
      <c r="C862" s="27">
        <f>IF(A862="","",Spese!$C$40)</f>
        <v/>
      </c>
      <c r="D862" s="10">
        <f>IF(A862="","",18)</f>
        <v/>
      </c>
      <c r="E862" s="25">
        <f>IF(A862="","",IFERROR(EDATE(Spese!$I$40,(D862-1)*Spese!$H$40),""))</f>
        <v/>
      </c>
      <c r="F862" s="40">
        <f>IF(A862="","",IFERROR(IF(D862=Spese!$G$40,Spese!$L$40-Spese!$M$40*(Spese!$G$40-1),Spese!$M$40),""))</f>
        <v/>
      </c>
      <c r="G862" s="9">
        <f>IF(A862="","",IFERROR(IF(Spese!$K$40="Annullato","Annullata",IF(Spese!$K$40="Sospeso","Sospesa",IF(Spese!$K$40="Da valutare","Da valutare",IF(E862="","Da completare",IF(D862&lt;=Spese!$J$40,"Saldata",IF(E862&lt;Parametri!$B$3,"Scaduta",IF(E862&lt;=Parametri!$B$3+Parametri!$B$4,"In scadenza","Programmata"))))))),"Da completare"))</f>
        <v/>
      </c>
      <c r="H862" s="27">
        <f>IF(A862="","",Spese!$D$40)</f>
        <v/>
      </c>
    </row>
    <row r="863">
      <c r="A863" s="5">
        <f>IFERROR(IF(OR(Spese!$A$40="",19&gt;Spese!$G$40),"",Spese!$A$40),"")</f>
        <v/>
      </c>
      <c r="B863" s="23">
        <f>IF(A863="","",Spese!$B$40)</f>
        <v/>
      </c>
      <c r="C863" s="23">
        <f>IF(A863="","",Spese!$C$40)</f>
        <v/>
      </c>
      <c r="D863" s="6">
        <f>IF(A863="","",19)</f>
        <v/>
      </c>
      <c r="E863" s="21">
        <f>IF(A863="","",IFERROR(EDATE(Spese!$I$40,(D863-1)*Spese!$H$40),""))</f>
        <v/>
      </c>
      <c r="F863" s="38">
        <f>IF(A863="","",IFERROR(IF(D863=Spese!$G$40,Spese!$L$40-Spese!$M$40*(Spese!$G$40-1),Spese!$M$40),""))</f>
        <v/>
      </c>
      <c r="G863" s="5">
        <f>IF(A863="","",IFERROR(IF(Spese!$K$40="Annullato","Annullata",IF(Spese!$K$40="Sospeso","Sospesa",IF(Spese!$K$40="Da valutare","Da valutare",IF(E863="","Da completare",IF(D863&lt;=Spese!$J$40,"Saldata",IF(E863&lt;Parametri!$B$3,"Scaduta",IF(E863&lt;=Parametri!$B$3+Parametri!$B$4,"In scadenza","Programmata"))))))),"Da completare"))</f>
        <v/>
      </c>
      <c r="H863" s="23">
        <f>IF(A863="","",Spese!$D$40)</f>
        <v/>
      </c>
    </row>
    <row r="864">
      <c r="A864" s="9">
        <f>IFERROR(IF(OR(Spese!$A$40="",20&gt;Spese!$G$40),"",Spese!$A$40),"")</f>
        <v/>
      </c>
      <c r="B864" s="27">
        <f>IF(A864="","",Spese!$B$40)</f>
        <v/>
      </c>
      <c r="C864" s="27">
        <f>IF(A864="","",Spese!$C$40)</f>
        <v/>
      </c>
      <c r="D864" s="10">
        <f>IF(A864="","",20)</f>
        <v/>
      </c>
      <c r="E864" s="25">
        <f>IF(A864="","",IFERROR(EDATE(Spese!$I$40,(D864-1)*Spese!$H$40),""))</f>
        <v/>
      </c>
      <c r="F864" s="40">
        <f>IF(A864="","",IFERROR(IF(D864=Spese!$G$40,Spese!$L$40-Spese!$M$40*(Spese!$G$40-1),Spese!$M$40),""))</f>
        <v/>
      </c>
      <c r="G864" s="9">
        <f>IF(A864="","",IFERROR(IF(Spese!$K$40="Annullato","Annullata",IF(Spese!$K$40="Sospeso","Sospesa",IF(Spese!$K$40="Da valutare","Da valutare",IF(E864="","Da completare",IF(D864&lt;=Spese!$J$40,"Saldata",IF(E864&lt;Parametri!$B$3,"Scaduta",IF(E864&lt;=Parametri!$B$3+Parametri!$B$4,"In scadenza","Programmata"))))))),"Da completare"))</f>
        <v/>
      </c>
      <c r="H864" s="27">
        <f>IF(A864="","",Spese!$D$40)</f>
        <v/>
      </c>
    </row>
    <row r="865">
      <c r="A865" s="5">
        <f>IFERROR(IF(OR(Spese!$A$40="",21&gt;Spese!$G$40),"",Spese!$A$40),"")</f>
        <v/>
      </c>
      <c r="B865" s="23">
        <f>IF(A865="","",Spese!$B$40)</f>
        <v/>
      </c>
      <c r="C865" s="23">
        <f>IF(A865="","",Spese!$C$40)</f>
        <v/>
      </c>
      <c r="D865" s="6">
        <f>IF(A865="","",21)</f>
        <v/>
      </c>
      <c r="E865" s="21">
        <f>IF(A865="","",IFERROR(EDATE(Spese!$I$40,(D865-1)*Spese!$H$40),""))</f>
        <v/>
      </c>
      <c r="F865" s="38">
        <f>IF(A865="","",IFERROR(IF(D865=Spese!$G$40,Spese!$L$40-Spese!$M$40*(Spese!$G$40-1),Spese!$M$40),""))</f>
        <v/>
      </c>
      <c r="G865" s="5">
        <f>IF(A865="","",IFERROR(IF(Spese!$K$40="Annullato","Annullata",IF(Spese!$K$40="Sospeso","Sospesa",IF(Spese!$K$40="Da valutare","Da valutare",IF(E865="","Da completare",IF(D865&lt;=Spese!$J$40,"Saldata",IF(E865&lt;Parametri!$B$3,"Scaduta",IF(E865&lt;=Parametri!$B$3+Parametri!$B$4,"In scadenza","Programmata"))))))),"Da completare"))</f>
        <v/>
      </c>
      <c r="H865" s="23">
        <f>IF(A865="","",Spese!$D$40)</f>
        <v/>
      </c>
    </row>
    <row r="866">
      <c r="A866" s="9">
        <f>IFERROR(IF(OR(Spese!$A$40="",22&gt;Spese!$G$40),"",Spese!$A$40),"")</f>
        <v/>
      </c>
      <c r="B866" s="27">
        <f>IF(A866="","",Spese!$B$40)</f>
        <v/>
      </c>
      <c r="C866" s="27">
        <f>IF(A866="","",Spese!$C$40)</f>
        <v/>
      </c>
      <c r="D866" s="10">
        <f>IF(A866="","",22)</f>
        <v/>
      </c>
      <c r="E866" s="25">
        <f>IF(A866="","",IFERROR(EDATE(Spese!$I$40,(D866-1)*Spese!$H$40),""))</f>
        <v/>
      </c>
      <c r="F866" s="40">
        <f>IF(A866="","",IFERROR(IF(D866=Spese!$G$40,Spese!$L$40-Spese!$M$40*(Spese!$G$40-1),Spese!$M$40),""))</f>
        <v/>
      </c>
      <c r="G866" s="9">
        <f>IF(A866="","",IFERROR(IF(Spese!$K$40="Annullato","Annullata",IF(Spese!$K$40="Sospeso","Sospesa",IF(Spese!$K$40="Da valutare","Da valutare",IF(E866="","Da completare",IF(D866&lt;=Spese!$J$40,"Saldata",IF(E866&lt;Parametri!$B$3,"Scaduta",IF(E866&lt;=Parametri!$B$3+Parametri!$B$4,"In scadenza","Programmata"))))))),"Da completare"))</f>
        <v/>
      </c>
      <c r="H866" s="27">
        <f>IF(A866="","",Spese!$D$40)</f>
        <v/>
      </c>
    </row>
    <row r="867">
      <c r="A867" s="5">
        <f>IFERROR(IF(OR(Spese!$A$40="",23&gt;Spese!$G$40),"",Spese!$A$40),"")</f>
        <v/>
      </c>
      <c r="B867" s="23">
        <f>IF(A867="","",Spese!$B$40)</f>
        <v/>
      </c>
      <c r="C867" s="23">
        <f>IF(A867="","",Spese!$C$40)</f>
        <v/>
      </c>
      <c r="D867" s="6">
        <f>IF(A867="","",23)</f>
        <v/>
      </c>
      <c r="E867" s="21">
        <f>IF(A867="","",IFERROR(EDATE(Spese!$I$40,(D867-1)*Spese!$H$40),""))</f>
        <v/>
      </c>
      <c r="F867" s="38">
        <f>IF(A867="","",IFERROR(IF(D867=Spese!$G$40,Spese!$L$40-Spese!$M$40*(Spese!$G$40-1),Spese!$M$40),""))</f>
        <v/>
      </c>
      <c r="G867" s="5">
        <f>IF(A867="","",IFERROR(IF(Spese!$K$40="Annullato","Annullata",IF(Spese!$K$40="Sospeso","Sospesa",IF(Spese!$K$40="Da valutare","Da valutare",IF(E867="","Da completare",IF(D867&lt;=Spese!$J$40,"Saldata",IF(E867&lt;Parametri!$B$3,"Scaduta",IF(E867&lt;=Parametri!$B$3+Parametri!$B$4,"In scadenza","Programmata"))))))),"Da completare"))</f>
        <v/>
      </c>
      <c r="H867" s="23">
        <f>IF(A867="","",Spese!$D$40)</f>
        <v/>
      </c>
    </row>
    <row r="868">
      <c r="A868" s="9">
        <f>IFERROR(IF(OR(Spese!$A$40="",24&gt;Spese!$G$40),"",Spese!$A$40),"")</f>
        <v/>
      </c>
      <c r="B868" s="27">
        <f>IF(A868="","",Spese!$B$40)</f>
        <v/>
      </c>
      <c r="C868" s="27">
        <f>IF(A868="","",Spese!$C$40)</f>
        <v/>
      </c>
      <c r="D868" s="10">
        <f>IF(A868="","",24)</f>
        <v/>
      </c>
      <c r="E868" s="25">
        <f>IF(A868="","",IFERROR(EDATE(Spese!$I$40,(D868-1)*Spese!$H$40),""))</f>
        <v/>
      </c>
      <c r="F868" s="40">
        <f>IF(A868="","",IFERROR(IF(D868=Spese!$G$40,Spese!$L$40-Spese!$M$40*(Spese!$G$40-1),Spese!$M$40),""))</f>
        <v/>
      </c>
      <c r="G868" s="9">
        <f>IF(A868="","",IFERROR(IF(Spese!$K$40="Annullato","Annullata",IF(Spese!$K$40="Sospeso","Sospesa",IF(Spese!$K$40="Da valutare","Da valutare",IF(E868="","Da completare",IF(D868&lt;=Spese!$J$40,"Saldata",IF(E868&lt;Parametri!$B$3,"Scaduta",IF(E868&lt;=Parametri!$B$3+Parametri!$B$4,"In scadenza","Programmata"))))))),"Da completare"))</f>
        <v/>
      </c>
      <c r="H868" s="27">
        <f>IF(A868="","",Spese!$D$40)</f>
        <v/>
      </c>
    </row>
    <row r="869">
      <c r="A869" s="5">
        <f>IFERROR(IF(OR(Spese!$A$41="",1&gt;Spese!$G$41),"",Spese!$A$41),"")</f>
        <v/>
      </c>
      <c r="B869" s="23">
        <f>IF(A869="","",Spese!$B$41)</f>
        <v/>
      </c>
      <c r="C869" s="23">
        <f>IF(A869="","",Spese!$C$41)</f>
        <v/>
      </c>
      <c r="D869" s="6">
        <f>IF(A869="","",1)</f>
        <v/>
      </c>
      <c r="E869" s="21">
        <f>IF(A869="","",IFERROR(EDATE(Spese!$I$41,(D869-1)*Spese!$H$41),""))</f>
        <v/>
      </c>
      <c r="F869" s="38">
        <f>IF(A869="","",IFERROR(IF(D869=Spese!$G$41,Spese!$L$41-Spese!$M$41*(Spese!$G$41-1),Spese!$M$41),""))</f>
        <v/>
      </c>
      <c r="G869" s="5">
        <f>IF(A869="","",IFERROR(IF(Spese!$K$41="Annullato","Annullata",IF(Spese!$K$41="Sospeso","Sospesa",IF(Spese!$K$41="Da valutare","Da valutare",IF(E869="","Da completare",IF(D869&lt;=Spese!$J$41,"Saldata",IF(E869&lt;Parametri!$B$3,"Scaduta",IF(E869&lt;=Parametri!$B$3+Parametri!$B$4,"In scadenza","Programmata"))))))),"Da completare"))</f>
        <v/>
      </c>
      <c r="H869" s="23">
        <f>IF(A869="","",Spese!$D$41)</f>
        <v/>
      </c>
    </row>
    <row r="870">
      <c r="A870" s="9">
        <f>IFERROR(IF(OR(Spese!$A$41="",2&gt;Spese!$G$41),"",Spese!$A$41),"")</f>
        <v/>
      </c>
      <c r="B870" s="27">
        <f>IF(A870="","",Spese!$B$41)</f>
        <v/>
      </c>
      <c r="C870" s="27">
        <f>IF(A870="","",Spese!$C$41)</f>
        <v/>
      </c>
      <c r="D870" s="10">
        <f>IF(A870="","",2)</f>
        <v/>
      </c>
      <c r="E870" s="25">
        <f>IF(A870="","",IFERROR(EDATE(Spese!$I$41,(D870-1)*Spese!$H$41),""))</f>
        <v/>
      </c>
      <c r="F870" s="40">
        <f>IF(A870="","",IFERROR(IF(D870=Spese!$G$41,Spese!$L$41-Spese!$M$41*(Spese!$G$41-1),Spese!$M$41),""))</f>
        <v/>
      </c>
      <c r="G870" s="9">
        <f>IF(A870="","",IFERROR(IF(Spese!$K$41="Annullato","Annullata",IF(Spese!$K$41="Sospeso","Sospesa",IF(Spese!$K$41="Da valutare","Da valutare",IF(E870="","Da completare",IF(D870&lt;=Spese!$J$41,"Saldata",IF(E870&lt;Parametri!$B$3,"Scaduta",IF(E870&lt;=Parametri!$B$3+Parametri!$B$4,"In scadenza","Programmata"))))))),"Da completare"))</f>
        <v/>
      </c>
      <c r="H870" s="27">
        <f>IF(A870="","",Spese!$D$41)</f>
        <v/>
      </c>
    </row>
    <row r="871">
      <c r="A871" s="5">
        <f>IFERROR(IF(OR(Spese!$A$41="",3&gt;Spese!$G$41),"",Spese!$A$41),"")</f>
        <v/>
      </c>
      <c r="B871" s="23">
        <f>IF(A871="","",Spese!$B$41)</f>
        <v/>
      </c>
      <c r="C871" s="23">
        <f>IF(A871="","",Spese!$C$41)</f>
        <v/>
      </c>
      <c r="D871" s="6">
        <f>IF(A871="","",3)</f>
        <v/>
      </c>
      <c r="E871" s="21">
        <f>IF(A871="","",IFERROR(EDATE(Spese!$I$41,(D871-1)*Spese!$H$41),""))</f>
        <v/>
      </c>
      <c r="F871" s="38">
        <f>IF(A871="","",IFERROR(IF(D871=Spese!$G$41,Spese!$L$41-Spese!$M$41*(Spese!$G$41-1),Spese!$M$41),""))</f>
        <v/>
      </c>
      <c r="G871" s="5">
        <f>IF(A871="","",IFERROR(IF(Spese!$K$41="Annullato","Annullata",IF(Spese!$K$41="Sospeso","Sospesa",IF(Spese!$K$41="Da valutare","Da valutare",IF(E871="","Da completare",IF(D871&lt;=Spese!$J$41,"Saldata",IF(E871&lt;Parametri!$B$3,"Scaduta",IF(E871&lt;=Parametri!$B$3+Parametri!$B$4,"In scadenza","Programmata"))))))),"Da completare"))</f>
        <v/>
      </c>
      <c r="H871" s="23">
        <f>IF(A871="","",Spese!$D$41)</f>
        <v/>
      </c>
    </row>
    <row r="872">
      <c r="A872" s="9">
        <f>IFERROR(IF(OR(Spese!$A$41="",4&gt;Spese!$G$41),"",Spese!$A$41),"")</f>
        <v/>
      </c>
      <c r="B872" s="27">
        <f>IF(A872="","",Spese!$B$41)</f>
        <v/>
      </c>
      <c r="C872" s="27">
        <f>IF(A872="","",Spese!$C$41)</f>
        <v/>
      </c>
      <c r="D872" s="10">
        <f>IF(A872="","",4)</f>
        <v/>
      </c>
      <c r="E872" s="25">
        <f>IF(A872="","",IFERROR(EDATE(Spese!$I$41,(D872-1)*Spese!$H$41),""))</f>
        <v/>
      </c>
      <c r="F872" s="40">
        <f>IF(A872="","",IFERROR(IF(D872=Spese!$G$41,Spese!$L$41-Spese!$M$41*(Spese!$G$41-1),Spese!$M$41),""))</f>
        <v/>
      </c>
      <c r="G872" s="9">
        <f>IF(A872="","",IFERROR(IF(Spese!$K$41="Annullato","Annullata",IF(Spese!$K$41="Sospeso","Sospesa",IF(Spese!$K$41="Da valutare","Da valutare",IF(E872="","Da completare",IF(D872&lt;=Spese!$J$41,"Saldata",IF(E872&lt;Parametri!$B$3,"Scaduta",IF(E872&lt;=Parametri!$B$3+Parametri!$B$4,"In scadenza","Programmata"))))))),"Da completare"))</f>
        <v/>
      </c>
      <c r="H872" s="27">
        <f>IF(A872="","",Spese!$D$41)</f>
        <v/>
      </c>
    </row>
    <row r="873">
      <c r="A873" s="5">
        <f>IFERROR(IF(OR(Spese!$A$41="",5&gt;Spese!$G$41),"",Spese!$A$41),"")</f>
        <v/>
      </c>
      <c r="B873" s="23">
        <f>IF(A873="","",Spese!$B$41)</f>
        <v/>
      </c>
      <c r="C873" s="23">
        <f>IF(A873="","",Spese!$C$41)</f>
        <v/>
      </c>
      <c r="D873" s="6">
        <f>IF(A873="","",5)</f>
        <v/>
      </c>
      <c r="E873" s="21">
        <f>IF(A873="","",IFERROR(EDATE(Spese!$I$41,(D873-1)*Spese!$H$41),""))</f>
        <v/>
      </c>
      <c r="F873" s="38">
        <f>IF(A873="","",IFERROR(IF(D873=Spese!$G$41,Spese!$L$41-Spese!$M$41*(Spese!$G$41-1),Spese!$M$41),""))</f>
        <v/>
      </c>
      <c r="G873" s="5">
        <f>IF(A873="","",IFERROR(IF(Spese!$K$41="Annullato","Annullata",IF(Spese!$K$41="Sospeso","Sospesa",IF(Spese!$K$41="Da valutare","Da valutare",IF(E873="","Da completare",IF(D873&lt;=Spese!$J$41,"Saldata",IF(E873&lt;Parametri!$B$3,"Scaduta",IF(E873&lt;=Parametri!$B$3+Parametri!$B$4,"In scadenza","Programmata"))))))),"Da completare"))</f>
        <v/>
      </c>
      <c r="H873" s="23">
        <f>IF(A873="","",Spese!$D$41)</f>
        <v/>
      </c>
    </row>
    <row r="874">
      <c r="A874" s="9">
        <f>IFERROR(IF(OR(Spese!$A$41="",6&gt;Spese!$G$41),"",Spese!$A$41),"")</f>
        <v/>
      </c>
      <c r="B874" s="27">
        <f>IF(A874="","",Spese!$B$41)</f>
        <v/>
      </c>
      <c r="C874" s="27">
        <f>IF(A874="","",Spese!$C$41)</f>
        <v/>
      </c>
      <c r="D874" s="10">
        <f>IF(A874="","",6)</f>
        <v/>
      </c>
      <c r="E874" s="25">
        <f>IF(A874="","",IFERROR(EDATE(Spese!$I$41,(D874-1)*Spese!$H$41),""))</f>
        <v/>
      </c>
      <c r="F874" s="40">
        <f>IF(A874="","",IFERROR(IF(D874=Spese!$G$41,Spese!$L$41-Spese!$M$41*(Spese!$G$41-1),Spese!$M$41),""))</f>
        <v/>
      </c>
      <c r="G874" s="9">
        <f>IF(A874="","",IFERROR(IF(Spese!$K$41="Annullato","Annullata",IF(Spese!$K$41="Sospeso","Sospesa",IF(Spese!$K$41="Da valutare","Da valutare",IF(E874="","Da completare",IF(D874&lt;=Spese!$J$41,"Saldata",IF(E874&lt;Parametri!$B$3,"Scaduta",IF(E874&lt;=Parametri!$B$3+Parametri!$B$4,"In scadenza","Programmata"))))))),"Da completare"))</f>
        <v/>
      </c>
      <c r="H874" s="27">
        <f>IF(A874="","",Spese!$D$41)</f>
        <v/>
      </c>
    </row>
    <row r="875">
      <c r="A875" s="5">
        <f>IFERROR(IF(OR(Spese!$A$41="",7&gt;Spese!$G$41),"",Spese!$A$41),"")</f>
        <v/>
      </c>
      <c r="B875" s="23">
        <f>IF(A875="","",Spese!$B$41)</f>
        <v/>
      </c>
      <c r="C875" s="23">
        <f>IF(A875="","",Spese!$C$41)</f>
        <v/>
      </c>
      <c r="D875" s="6">
        <f>IF(A875="","",7)</f>
        <v/>
      </c>
      <c r="E875" s="21">
        <f>IF(A875="","",IFERROR(EDATE(Spese!$I$41,(D875-1)*Spese!$H$41),""))</f>
        <v/>
      </c>
      <c r="F875" s="38">
        <f>IF(A875="","",IFERROR(IF(D875=Spese!$G$41,Spese!$L$41-Spese!$M$41*(Spese!$G$41-1),Spese!$M$41),""))</f>
        <v/>
      </c>
      <c r="G875" s="5">
        <f>IF(A875="","",IFERROR(IF(Spese!$K$41="Annullato","Annullata",IF(Spese!$K$41="Sospeso","Sospesa",IF(Spese!$K$41="Da valutare","Da valutare",IF(E875="","Da completare",IF(D875&lt;=Spese!$J$41,"Saldata",IF(E875&lt;Parametri!$B$3,"Scaduta",IF(E875&lt;=Parametri!$B$3+Parametri!$B$4,"In scadenza","Programmata"))))))),"Da completare"))</f>
        <v/>
      </c>
      <c r="H875" s="23">
        <f>IF(A875="","",Spese!$D$41)</f>
        <v/>
      </c>
    </row>
    <row r="876">
      <c r="A876" s="9">
        <f>IFERROR(IF(OR(Spese!$A$41="",8&gt;Spese!$G$41),"",Spese!$A$41),"")</f>
        <v/>
      </c>
      <c r="B876" s="27">
        <f>IF(A876="","",Spese!$B$41)</f>
        <v/>
      </c>
      <c r="C876" s="27">
        <f>IF(A876="","",Spese!$C$41)</f>
        <v/>
      </c>
      <c r="D876" s="10">
        <f>IF(A876="","",8)</f>
        <v/>
      </c>
      <c r="E876" s="25">
        <f>IF(A876="","",IFERROR(EDATE(Spese!$I$41,(D876-1)*Spese!$H$41),""))</f>
        <v/>
      </c>
      <c r="F876" s="40">
        <f>IF(A876="","",IFERROR(IF(D876=Spese!$G$41,Spese!$L$41-Spese!$M$41*(Spese!$G$41-1),Spese!$M$41),""))</f>
        <v/>
      </c>
      <c r="G876" s="9">
        <f>IF(A876="","",IFERROR(IF(Spese!$K$41="Annullato","Annullata",IF(Spese!$K$41="Sospeso","Sospesa",IF(Spese!$K$41="Da valutare","Da valutare",IF(E876="","Da completare",IF(D876&lt;=Spese!$J$41,"Saldata",IF(E876&lt;Parametri!$B$3,"Scaduta",IF(E876&lt;=Parametri!$B$3+Parametri!$B$4,"In scadenza","Programmata"))))))),"Da completare"))</f>
        <v/>
      </c>
      <c r="H876" s="27">
        <f>IF(A876="","",Spese!$D$41)</f>
        <v/>
      </c>
    </row>
    <row r="877">
      <c r="A877" s="5">
        <f>IFERROR(IF(OR(Spese!$A$41="",9&gt;Spese!$G$41),"",Spese!$A$41),"")</f>
        <v/>
      </c>
      <c r="B877" s="23">
        <f>IF(A877="","",Spese!$B$41)</f>
        <v/>
      </c>
      <c r="C877" s="23">
        <f>IF(A877="","",Spese!$C$41)</f>
        <v/>
      </c>
      <c r="D877" s="6">
        <f>IF(A877="","",9)</f>
        <v/>
      </c>
      <c r="E877" s="21">
        <f>IF(A877="","",IFERROR(EDATE(Spese!$I$41,(D877-1)*Spese!$H$41),""))</f>
        <v/>
      </c>
      <c r="F877" s="38">
        <f>IF(A877="","",IFERROR(IF(D877=Spese!$G$41,Spese!$L$41-Spese!$M$41*(Spese!$G$41-1),Spese!$M$41),""))</f>
        <v/>
      </c>
      <c r="G877" s="5">
        <f>IF(A877="","",IFERROR(IF(Spese!$K$41="Annullato","Annullata",IF(Spese!$K$41="Sospeso","Sospesa",IF(Spese!$K$41="Da valutare","Da valutare",IF(E877="","Da completare",IF(D877&lt;=Spese!$J$41,"Saldata",IF(E877&lt;Parametri!$B$3,"Scaduta",IF(E877&lt;=Parametri!$B$3+Parametri!$B$4,"In scadenza","Programmata"))))))),"Da completare"))</f>
        <v/>
      </c>
      <c r="H877" s="23">
        <f>IF(A877="","",Spese!$D$41)</f>
        <v/>
      </c>
    </row>
    <row r="878">
      <c r="A878" s="9">
        <f>IFERROR(IF(OR(Spese!$A$41="",10&gt;Spese!$G$41),"",Spese!$A$41),"")</f>
        <v/>
      </c>
      <c r="B878" s="27">
        <f>IF(A878="","",Spese!$B$41)</f>
        <v/>
      </c>
      <c r="C878" s="27">
        <f>IF(A878="","",Spese!$C$41)</f>
        <v/>
      </c>
      <c r="D878" s="10">
        <f>IF(A878="","",10)</f>
        <v/>
      </c>
      <c r="E878" s="25">
        <f>IF(A878="","",IFERROR(EDATE(Spese!$I$41,(D878-1)*Spese!$H$41),""))</f>
        <v/>
      </c>
      <c r="F878" s="40">
        <f>IF(A878="","",IFERROR(IF(D878=Spese!$G$41,Spese!$L$41-Spese!$M$41*(Spese!$G$41-1),Spese!$M$41),""))</f>
        <v/>
      </c>
      <c r="G878" s="9">
        <f>IF(A878="","",IFERROR(IF(Spese!$K$41="Annullato","Annullata",IF(Spese!$K$41="Sospeso","Sospesa",IF(Spese!$K$41="Da valutare","Da valutare",IF(E878="","Da completare",IF(D878&lt;=Spese!$J$41,"Saldata",IF(E878&lt;Parametri!$B$3,"Scaduta",IF(E878&lt;=Parametri!$B$3+Parametri!$B$4,"In scadenza","Programmata"))))))),"Da completare"))</f>
        <v/>
      </c>
      <c r="H878" s="27">
        <f>IF(A878="","",Spese!$D$41)</f>
        <v/>
      </c>
    </row>
    <row r="879">
      <c r="A879" s="5">
        <f>IFERROR(IF(OR(Spese!$A$41="",11&gt;Spese!$G$41),"",Spese!$A$41),"")</f>
        <v/>
      </c>
      <c r="B879" s="23">
        <f>IF(A879="","",Spese!$B$41)</f>
        <v/>
      </c>
      <c r="C879" s="23">
        <f>IF(A879="","",Spese!$C$41)</f>
        <v/>
      </c>
      <c r="D879" s="6">
        <f>IF(A879="","",11)</f>
        <v/>
      </c>
      <c r="E879" s="21">
        <f>IF(A879="","",IFERROR(EDATE(Spese!$I$41,(D879-1)*Spese!$H$41),""))</f>
        <v/>
      </c>
      <c r="F879" s="38">
        <f>IF(A879="","",IFERROR(IF(D879=Spese!$G$41,Spese!$L$41-Spese!$M$41*(Spese!$G$41-1),Spese!$M$41),""))</f>
        <v/>
      </c>
      <c r="G879" s="5">
        <f>IF(A879="","",IFERROR(IF(Spese!$K$41="Annullato","Annullata",IF(Spese!$K$41="Sospeso","Sospesa",IF(Spese!$K$41="Da valutare","Da valutare",IF(E879="","Da completare",IF(D879&lt;=Spese!$J$41,"Saldata",IF(E879&lt;Parametri!$B$3,"Scaduta",IF(E879&lt;=Parametri!$B$3+Parametri!$B$4,"In scadenza","Programmata"))))))),"Da completare"))</f>
        <v/>
      </c>
      <c r="H879" s="23">
        <f>IF(A879="","",Spese!$D$41)</f>
        <v/>
      </c>
    </row>
    <row r="880">
      <c r="A880" s="9">
        <f>IFERROR(IF(OR(Spese!$A$41="",12&gt;Spese!$G$41),"",Spese!$A$41),"")</f>
        <v/>
      </c>
      <c r="B880" s="27">
        <f>IF(A880="","",Spese!$B$41)</f>
        <v/>
      </c>
      <c r="C880" s="27">
        <f>IF(A880="","",Spese!$C$41)</f>
        <v/>
      </c>
      <c r="D880" s="10">
        <f>IF(A880="","",12)</f>
        <v/>
      </c>
      <c r="E880" s="25">
        <f>IF(A880="","",IFERROR(EDATE(Spese!$I$41,(D880-1)*Spese!$H$41),""))</f>
        <v/>
      </c>
      <c r="F880" s="40">
        <f>IF(A880="","",IFERROR(IF(D880=Spese!$G$41,Spese!$L$41-Spese!$M$41*(Spese!$G$41-1),Spese!$M$41),""))</f>
        <v/>
      </c>
      <c r="G880" s="9">
        <f>IF(A880="","",IFERROR(IF(Spese!$K$41="Annullato","Annullata",IF(Spese!$K$41="Sospeso","Sospesa",IF(Spese!$K$41="Da valutare","Da valutare",IF(E880="","Da completare",IF(D880&lt;=Spese!$J$41,"Saldata",IF(E880&lt;Parametri!$B$3,"Scaduta",IF(E880&lt;=Parametri!$B$3+Parametri!$B$4,"In scadenza","Programmata"))))))),"Da completare"))</f>
        <v/>
      </c>
      <c r="H880" s="27">
        <f>IF(A880="","",Spese!$D$41)</f>
        <v/>
      </c>
    </row>
    <row r="881">
      <c r="A881" s="5">
        <f>IFERROR(IF(OR(Spese!$A$41="",13&gt;Spese!$G$41),"",Spese!$A$41),"")</f>
        <v/>
      </c>
      <c r="B881" s="23">
        <f>IF(A881="","",Spese!$B$41)</f>
        <v/>
      </c>
      <c r="C881" s="23">
        <f>IF(A881="","",Spese!$C$41)</f>
        <v/>
      </c>
      <c r="D881" s="6">
        <f>IF(A881="","",13)</f>
        <v/>
      </c>
      <c r="E881" s="21">
        <f>IF(A881="","",IFERROR(EDATE(Spese!$I$41,(D881-1)*Spese!$H$41),""))</f>
        <v/>
      </c>
      <c r="F881" s="38">
        <f>IF(A881="","",IFERROR(IF(D881=Spese!$G$41,Spese!$L$41-Spese!$M$41*(Spese!$G$41-1),Spese!$M$41),""))</f>
        <v/>
      </c>
      <c r="G881" s="5">
        <f>IF(A881="","",IFERROR(IF(Spese!$K$41="Annullato","Annullata",IF(Spese!$K$41="Sospeso","Sospesa",IF(Spese!$K$41="Da valutare","Da valutare",IF(E881="","Da completare",IF(D881&lt;=Spese!$J$41,"Saldata",IF(E881&lt;Parametri!$B$3,"Scaduta",IF(E881&lt;=Parametri!$B$3+Parametri!$B$4,"In scadenza","Programmata"))))))),"Da completare"))</f>
        <v/>
      </c>
      <c r="H881" s="23">
        <f>IF(A881="","",Spese!$D$41)</f>
        <v/>
      </c>
    </row>
    <row r="882">
      <c r="A882" s="9">
        <f>IFERROR(IF(OR(Spese!$A$41="",14&gt;Spese!$G$41),"",Spese!$A$41),"")</f>
        <v/>
      </c>
      <c r="B882" s="27">
        <f>IF(A882="","",Spese!$B$41)</f>
        <v/>
      </c>
      <c r="C882" s="27">
        <f>IF(A882="","",Spese!$C$41)</f>
        <v/>
      </c>
      <c r="D882" s="10">
        <f>IF(A882="","",14)</f>
        <v/>
      </c>
      <c r="E882" s="25">
        <f>IF(A882="","",IFERROR(EDATE(Spese!$I$41,(D882-1)*Spese!$H$41),""))</f>
        <v/>
      </c>
      <c r="F882" s="40">
        <f>IF(A882="","",IFERROR(IF(D882=Spese!$G$41,Spese!$L$41-Spese!$M$41*(Spese!$G$41-1),Spese!$M$41),""))</f>
        <v/>
      </c>
      <c r="G882" s="9">
        <f>IF(A882="","",IFERROR(IF(Spese!$K$41="Annullato","Annullata",IF(Spese!$K$41="Sospeso","Sospesa",IF(Spese!$K$41="Da valutare","Da valutare",IF(E882="","Da completare",IF(D882&lt;=Spese!$J$41,"Saldata",IF(E882&lt;Parametri!$B$3,"Scaduta",IF(E882&lt;=Parametri!$B$3+Parametri!$B$4,"In scadenza","Programmata"))))))),"Da completare"))</f>
        <v/>
      </c>
      <c r="H882" s="27">
        <f>IF(A882="","",Spese!$D$41)</f>
        <v/>
      </c>
    </row>
    <row r="883">
      <c r="A883" s="5">
        <f>IFERROR(IF(OR(Spese!$A$41="",15&gt;Spese!$G$41),"",Spese!$A$41),"")</f>
        <v/>
      </c>
      <c r="B883" s="23">
        <f>IF(A883="","",Spese!$B$41)</f>
        <v/>
      </c>
      <c r="C883" s="23">
        <f>IF(A883="","",Spese!$C$41)</f>
        <v/>
      </c>
      <c r="D883" s="6">
        <f>IF(A883="","",15)</f>
        <v/>
      </c>
      <c r="E883" s="21">
        <f>IF(A883="","",IFERROR(EDATE(Spese!$I$41,(D883-1)*Spese!$H$41),""))</f>
        <v/>
      </c>
      <c r="F883" s="38">
        <f>IF(A883="","",IFERROR(IF(D883=Spese!$G$41,Spese!$L$41-Spese!$M$41*(Spese!$G$41-1),Spese!$M$41),""))</f>
        <v/>
      </c>
      <c r="G883" s="5">
        <f>IF(A883="","",IFERROR(IF(Spese!$K$41="Annullato","Annullata",IF(Spese!$K$41="Sospeso","Sospesa",IF(Spese!$K$41="Da valutare","Da valutare",IF(E883="","Da completare",IF(D883&lt;=Spese!$J$41,"Saldata",IF(E883&lt;Parametri!$B$3,"Scaduta",IF(E883&lt;=Parametri!$B$3+Parametri!$B$4,"In scadenza","Programmata"))))))),"Da completare"))</f>
        <v/>
      </c>
      <c r="H883" s="23">
        <f>IF(A883="","",Spese!$D$41)</f>
        <v/>
      </c>
    </row>
    <row r="884">
      <c r="A884" s="9">
        <f>IFERROR(IF(OR(Spese!$A$41="",16&gt;Spese!$G$41),"",Spese!$A$41),"")</f>
        <v/>
      </c>
      <c r="B884" s="27">
        <f>IF(A884="","",Spese!$B$41)</f>
        <v/>
      </c>
      <c r="C884" s="27">
        <f>IF(A884="","",Spese!$C$41)</f>
        <v/>
      </c>
      <c r="D884" s="10">
        <f>IF(A884="","",16)</f>
        <v/>
      </c>
      <c r="E884" s="25">
        <f>IF(A884="","",IFERROR(EDATE(Spese!$I$41,(D884-1)*Spese!$H$41),""))</f>
        <v/>
      </c>
      <c r="F884" s="40">
        <f>IF(A884="","",IFERROR(IF(D884=Spese!$G$41,Spese!$L$41-Spese!$M$41*(Spese!$G$41-1),Spese!$M$41),""))</f>
        <v/>
      </c>
      <c r="G884" s="9">
        <f>IF(A884="","",IFERROR(IF(Spese!$K$41="Annullato","Annullata",IF(Spese!$K$41="Sospeso","Sospesa",IF(Spese!$K$41="Da valutare","Da valutare",IF(E884="","Da completare",IF(D884&lt;=Spese!$J$41,"Saldata",IF(E884&lt;Parametri!$B$3,"Scaduta",IF(E884&lt;=Parametri!$B$3+Parametri!$B$4,"In scadenza","Programmata"))))))),"Da completare"))</f>
        <v/>
      </c>
      <c r="H884" s="27">
        <f>IF(A884="","",Spese!$D$41)</f>
        <v/>
      </c>
    </row>
    <row r="885">
      <c r="A885" s="5">
        <f>IFERROR(IF(OR(Spese!$A$41="",17&gt;Spese!$G$41),"",Spese!$A$41),"")</f>
        <v/>
      </c>
      <c r="B885" s="23">
        <f>IF(A885="","",Spese!$B$41)</f>
        <v/>
      </c>
      <c r="C885" s="23">
        <f>IF(A885="","",Spese!$C$41)</f>
        <v/>
      </c>
      <c r="D885" s="6">
        <f>IF(A885="","",17)</f>
        <v/>
      </c>
      <c r="E885" s="21">
        <f>IF(A885="","",IFERROR(EDATE(Spese!$I$41,(D885-1)*Spese!$H$41),""))</f>
        <v/>
      </c>
      <c r="F885" s="38">
        <f>IF(A885="","",IFERROR(IF(D885=Spese!$G$41,Spese!$L$41-Spese!$M$41*(Spese!$G$41-1),Spese!$M$41),""))</f>
        <v/>
      </c>
      <c r="G885" s="5">
        <f>IF(A885="","",IFERROR(IF(Spese!$K$41="Annullato","Annullata",IF(Spese!$K$41="Sospeso","Sospesa",IF(Spese!$K$41="Da valutare","Da valutare",IF(E885="","Da completare",IF(D885&lt;=Spese!$J$41,"Saldata",IF(E885&lt;Parametri!$B$3,"Scaduta",IF(E885&lt;=Parametri!$B$3+Parametri!$B$4,"In scadenza","Programmata"))))))),"Da completare"))</f>
        <v/>
      </c>
      <c r="H885" s="23">
        <f>IF(A885="","",Spese!$D$41)</f>
        <v/>
      </c>
    </row>
    <row r="886">
      <c r="A886" s="9">
        <f>IFERROR(IF(OR(Spese!$A$41="",18&gt;Spese!$G$41),"",Spese!$A$41),"")</f>
        <v/>
      </c>
      <c r="B886" s="27">
        <f>IF(A886="","",Spese!$B$41)</f>
        <v/>
      </c>
      <c r="C886" s="27">
        <f>IF(A886="","",Spese!$C$41)</f>
        <v/>
      </c>
      <c r="D886" s="10">
        <f>IF(A886="","",18)</f>
        <v/>
      </c>
      <c r="E886" s="25">
        <f>IF(A886="","",IFERROR(EDATE(Spese!$I$41,(D886-1)*Spese!$H$41),""))</f>
        <v/>
      </c>
      <c r="F886" s="40">
        <f>IF(A886="","",IFERROR(IF(D886=Spese!$G$41,Spese!$L$41-Spese!$M$41*(Spese!$G$41-1),Spese!$M$41),""))</f>
        <v/>
      </c>
      <c r="G886" s="9">
        <f>IF(A886="","",IFERROR(IF(Spese!$K$41="Annullato","Annullata",IF(Spese!$K$41="Sospeso","Sospesa",IF(Spese!$K$41="Da valutare","Da valutare",IF(E886="","Da completare",IF(D886&lt;=Spese!$J$41,"Saldata",IF(E886&lt;Parametri!$B$3,"Scaduta",IF(E886&lt;=Parametri!$B$3+Parametri!$B$4,"In scadenza","Programmata"))))))),"Da completare"))</f>
        <v/>
      </c>
      <c r="H886" s="27">
        <f>IF(A886="","",Spese!$D$41)</f>
        <v/>
      </c>
    </row>
    <row r="887">
      <c r="A887" s="5">
        <f>IFERROR(IF(OR(Spese!$A$41="",19&gt;Spese!$G$41),"",Spese!$A$41),"")</f>
        <v/>
      </c>
      <c r="B887" s="23">
        <f>IF(A887="","",Spese!$B$41)</f>
        <v/>
      </c>
      <c r="C887" s="23">
        <f>IF(A887="","",Spese!$C$41)</f>
        <v/>
      </c>
      <c r="D887" s="6">
        <f>IF(A887="","",19)</f>
        <v/>
      </c>
      <c r="E887" s="21">
        <f>IF(A887="","",IFERROR(EDATE(Spese!$I$41,(D887-1)*Spese!$H$41),""))</f>
        <v/>
      </c>
      <c r="F887" s="38">
        <f>IF(A887="","",IFERROR(IF(D887=Spese!$G$41,Spese!$L$41-Spese!$M$41*(Spese!$G$41-1),Spese!$M$41),""))</f>
        <v/>
      </c>
      <c r="G887" s="5">
        <f>IF(A887="","",IFERROR(IF(Spese!$K$41="Annullato","Annullata",IF(Spese!$K$41="Sospeso","Sospesa",IF(Spese!$K$41="Da valutare","Da valutare",IF(E887="","Da completare",IF(D887&lt;=Spese!$J$41,"Saldata",IF(E887&lt;Parametri!$B$3,"Scaduta",IF(E887&lt;=Parametri!$B$3+Parametri!$B$4,"In scadenza","Programmata"))))))),"Da completare"))</f>
        <v/>
      </c>
      <c r="H887" s="23">
        <f>IF(A887="","",Spese!$D$41)</f>
        <v/>
      </c>
    </row>
    <row r="888">
      <c r="A888" s="9">
        <f>IFERROR(IF(OR(Spese!$A$41="",20&gt;Spese!$G$41),"",Spese!$A$41),"")</f>
        <v/>
      </c>
      <c r="B888" s="27">
        <f>IF(A888="","",Spese!$B$41)</f>
        <v/>
      </c>
      <c r="C888" s="27">
        <f>IF(A888="","",Spese!$C$41)</f>
        <v/>
      </c>
      <c r="D888" s="10">
        <f>IF(A888="","",20)</f>
        <v/>
      </c>
      <c r="E888" s="25">
        <f>IF(A888="","",IFERROR(EDATE(Spese!$I$41,(D888-1)*Spese!$H$41),""))</f>
        <v/>
      </c>
      <c r="F888" s="40">
        <f>IF(A888="","",IFERROR(IF(D888=Spese!$G$41,Spese!$L$41-Spese!$M$41*(Spese!$G$41-1),Spese!$M$41),""))</f>
        <v/>
      </c>
      <c r="G888" s="9">
        <f>IF(A888="","",IFERROR(IF(Spese!$K$41="Annullato","Annullata",IF(Spese!$K$41="Sospeso","Sospesa",IF(Spese!$K$41="Da valutare","Da valutare",IF(E888="","Da completare",IF(D888&lt;=Spese!$J$41,"Saldata",IF(E888&lt;Parametri!$B$3,"Scaduta",IF(E888&lt;=Parametri!$B$3+Parametri!$B$4,"In scadenza","Programmata"))))))),"Da completare"))</f>
        <v/>
      </c>
      <c r="H888" s="27">
        <f>IF(A888="","",Spese!$D$41)</f>
        <v/>
      </c>
    </row>
    <row r="889">
      <c r="A889" s="5">
        <f>IFERROR(IF(OR(Spese!$A$41="",21&gt;Spese!$G$41),"",Spese!$A$41),"")</f>
        <v/>
      </c>
      <c r="B889" s="23">
        <f>IF(A889="","",Spese!$B$41)</f>
        <v/>
      </c>
      <c r="C889" s="23">
        <f>IF(A889="","",Spese!$C$41)</f>
        <v/>
      </c>
      <c r="D889" s="6">
        <f>IF(A889="","",21)</f>
        <v/>
      </c>
      <c r="E889" s="21">
        <f>IF(A889="","",IFERROR(EDATE(Spese!$I$41,(D889-1)*Spese!$H$41),""))</f>
        <v/>
      </c>
      <c r="F889" s="38">
        <f>IF(A889="","",IFERROR(IF(D889=Spese!$G$41,Spese!$L$41-Spese!$M$41*(Spese!$G$41-1),Spese!$M$41),""))</f>
        <v/>
      </c>
      <c r="G889" s="5">
        <f>IF(A889="","",IFERROR(IF(Spese!$K$41="Annullato","Annullata",IF(Spese!$K$41="Sospeso","Sospesa",IF(Spese!$K$41="Da valutare","Da valutare",IF(E889="","Da completare",IF(D889&lt;=Spese!$J$41,"Saldata",IF(E889&lt;Parametri!$B$3,"Scaduta",IF(E889&lt;=Parametri!$B$3+Parametri!$B$4,"In scadenza","Programmata"))))))),"Da completare"))</f>
        <v/>
      </c>
      <c r="H889" s="23">
        <f>IF(A889="","",Spese!$D$41)</f>
        <v/>
      </c>
    </row>
    <row r="890">
      <c r="A890" s="9">
        <f>IFERROR(IF(OR(Spese!$A$41="",22&gt;Spese!$G$41),"",Spese!$A$41),"")</f>
        <v/>
      </c>
      <c r="B890" s="27">
        <f>IF(A890="","",Spese!$B$41)</f>
        <v/>
      </c>
      <c r="C890" s="27">
        <f>IF(A890="","",Spese!$C$41)</f>
        <v/>
      </c>
      <c r="D890" s="10">
        <f>IF(A890="","",22)</f>
        <v/>
      </c>
      <c r="E890" s="25">
        <f>IF(A890="","",IFERROR(EDATE(Spese!$I$41,(D890-1)*Spese!$H$41),""))</f>
        <v/>
      </c>
      <c r="F890" s="40">
        <f>IF(A890="","",IFERROR(IF(D890=Spese!$G$41,Spese!$L$41-Spese!$M$41*(Spese!$G$41-1),Spese!$M$41),""))</f>
        <v/>
      </c>
      <c r="G890" s="9">
        <f>IF(A890="","",IFERROR(IF(Spese!$K$41="Annullato","Annullata",IF(Spese!$K$41="Sospeso","Sospesa",IF(Spese!$K$41="Da valutare","Da valutare",IF(E890="","Da completare",IF(D890&lt;=Spese!$J$41,"Saldata",IF(E890&lt;Parametri!$B$3,"Scaduta",IF(E890&lt;=Parametri!$B$3+Parametri!$B$4,"In scadenza","Programmata"))))))),"Da completare"))</f>
        <v/>
      </c>
      <c r="H890" s="27">
        <f>IF(A890="","",Spese!$D$41)</f>
        <v/>
      </c>
    </row>
    <row r="891">
      <c r="A891" s="5">
        <f>IFERROR(IF(OR(Spese!$A$41="",23&gt;Spese!$G$41),"",Spese!$A$41),"")</f>
        <v/>
      </c>
      <c r="B891" s="23">
        <f>IF(A891="","",Spese!$B$41)</f>
        <v/>
      </c>
      <c r="C891" s="23">
        <f>IF(A891="","",Spese!$C$41)</f>
        <v/>
      </c>
      <c r="D891" s="6">
        <f>IF(A891="","",23)</f>
        <v/>
      </c>
      <c r="E891" s="21">
        <f>IF(A891="","",IFERROR(EDATE(Spese!$I$41,(D891-1)*Spese!$H$41),""))</f>
        <v/>
      </c>
      <c r="F891" s="38">
        <f>IF(A891="","",IFERROR(IF(D891=Spese!$G$41,Spese!$L$41-Spese!$M$41*(Spese!$G$41-1),Spese!$M$41),""))</f>
        <v/>
      </c>
      <c r="G891" s="5">
        <f>IF(A891="","",IFERROR(IF(Spese!$K$41="Annullato","Annullata",IF(Spese!$K$41="Sospeso","Sospesa",IF(Spese!$K$41="Da valutare","Da valutare",IF(E891="","Da completare",IF(D891&lt;=Spese!$J$41,"Saldata",IF(E891&lt;Parametri!$B$3,"Scaduta",IF(E891&lt;=Parametri!$B$3+Parametri!$B$4,"In scadenza","Programmata"))))))),"Da completare"))</f>
        <v/>
      </c>
      <c r="H891" s="23">
        <f>IF(A891="","",Spese!$D$41)</f>
        <v/>
      </c>
    </row>
    <row r="892">
      <c r="A892" s="9">
        <f>IFERROR(IF(OR(Spese!$A$41="",24&gt;Spese!$G$41),"",Spese!$A$41),"")</f>
        <v/>
      </c>
      <c r="B892" s="27">
        <f>IF(A892="","",Spese!$B$41)</f>
        <v/>
      </c>
      <c r="C892" s="27">
        <f>IF(A892="","",Spese!$C$41)</f>
        <v/>
      </c>
      <c r="D892" s="10">
        <f>IF(A892="","",24)</f>
        <v/>
      </c>
      <c r="E892" s="25">
        <f>IF(A892="","",IFERROR(EDATE(Spese!$I$41,(D892-1)*Spese!$H$41),""))</f>
        <v/>
      </c>
      <c r="F892" s="40">
        <f>IF(A892="","",IFERROR(IF(D892=Spese!$G$41,Spese!$L$41-Spese!$M$41*(Spese!$G$41-1),Spese!$M$41),""))</f>
        <v/>
      </c>
      <c r="G892" s="9">
        <f>IF(A892="","",IFERROR(IF(Spese!$K$41="Annullato","Annullata",IF(Spese!$K$41="Sospeso","Sospesa",IF(Spese!$K$41="Da valutare","Da valutare",IF(E892="","Da completare",IF(D892&lt;=Spese!$J$41,"Saldata",IF(E892&lt;Parametri!$B$3,"Scaduta",IF(E892&lt;=Parametri!$B$3+Parametri!$B$4,"In scadenza","Programmata"))))))),"Da completare"))</f>
        <v/>
      </c>
      <c r="H892" s="27">
        <f>IF(A892="","",Spese!$D$41)</f>
        <v/>
      </c>
    </row>
    <row r="893">
      <c r="A893" s="5">
        <f>IFERROR(IF(OR(Spese!$A$42="",1&gt;Spese!$G$42),"",Spese!$A$42),"")</f>
        <v/>
      </c>
      <c r="B893" s="23">
        <f>IF(A893="","",Spese!$B$42)</f>
        <v/>
      </c>
      <c r="C893" s="23">
        <f>IF(A893="","",Spese!$C$42)</f>
        <v/>
      </c>
      <c r="D893" s="6">
        <f>IF(A893="","",1)</f>
        <v/>
      </c>
      <c r="E893" s="21">
        <f>IF(A893="","",IFERROR(EDATE(Spese!$I$42,(D893-1)*Spese!$H$42),""))</f>
        <v/>
      </c>
      <c r="F893" s="38">
        <f>IF(A893="","",IFERROR(IF(D893=Spese!$G$42,Spese!$L$42-Spese!$M$42*(Spese!$G$42-1),Spese!$M$42),""))</f>
        <v/>
      </c>
      <c r="G893" s="5">
        <f>IF(A893="","",IFERROR(IF(Spese!$K$42="Annullato","Annullata",IF(Spese!$K$42="Sospeso","Sospesa",IF(Spese!$K$42="Da valutare","Da valutare",IF(E893="","Da completare",IF(D893&lt;=Spese!$J$42,"Saldata",IF(E893&lt;Parametri!$B$3,"Scaduta",IF(E893&lt;=Parametri!$B$3+Parametri!$B$4,"In scadenza","Programmata"))))))),"Da completare"))</f>
        <v/>
      </c>
      <c r="H893" s="23">
        <f>IF(A893="","",Spese!$D$42)</f>
        <v/>
      </c>
    </row>
    <row r="894">
      <c r="A894" s="9">
        <f>IFERROR(IF(OR(Spese!$A$42="",2&gt;Spese!$G$42),"",Spese!$A$42),"")</f>
        <v/>
      </c>
      <c r="B894" s="27">
        <f>IF(A894="","",Spese!$B$42)</f>
        <v/>
      </c>
      <c r="C894" s="27">
        <f>IF(A894="","",Spese!$C$42)</f>
        <v/>
      </c>
      <c r="D894" s="10">
        <f>IF(A894="","",2)</f>
        <v/>
      </c>
      <c r="E894" s="25">
        <f>IF(A894="","",IFERROR(EDATE(Spese!$I$42,(D894-1)*Spese!$H$42),""))</f>
        <v/>
      </c>
      <c r="F894" s="40">
        <f>IF(A894="","",IFERROR(IF(D894=Spese!$G$42,Spese!$L$42-Spese!$M$42*(Spese!$G$42-1),Spese!$M$42),""))</f>
        <v/>
      </c>
      <c r="G894" s="9">
        <f>IF(A894="","",IFERROR(IF(Spese!$K$42="Annullato","Annullata",IF(Spese!$K$42="Sospeso","Sospesa",IF(Spese!$K$42="Da valutare","Da valutare",IF(E894="","Da completare",IF(D894&lt;=Spese!$J$42,"Saldata",IF(E894&lt;Parametri!$B$3,"Scaduta",IF(E894&lt;=Parametri!$B$3+Parametri!$B$4,"In scadenza","Programmata"))))))),"Da completare"))</f>
        <v/>
      </c>
      <c r="H894" s="27">
        <f>IF(A894="","",Spese!$D$42)</f>
        <v/>
      </c>
    </row>
    <row r="895">
      <c r="A895" s="5">
        <f>IFERROR(IF(OR(Spese!$A$42="",3&gt;Spese!$G$42),"",Spese!$A$42),"")</f>
        <v/>
      </c>
      <c r="B895" s="23">
        <f>IF(A895="","",Spese!$B$42)</f>
        <v/>
      </c>
      <c r="C895" s="23">
        <f>IF(A895="","",Spese!$C$42)</f>
        <v/>
      </c>
      <c r="D895" s="6">
        <f>IF(A895="","",3)</f>
        <v/>
      </c>
      <c r="E895" s="21">
        <f>IF(A895="","",IFERROR(EDATE(Spese!$I$42,(D895-1)*Spese!$H$42),""))</f>
        <v/>
      </c>
      <c r="F895" s="38">
        <f>IF(A895="","",IFERROR(IF(D895=Spese!$G$42,Spese!$L$42-Spese!$M$42*(Spese!$G$42-1),Spese!$M$42),""))</f>
        <v/>
      </c>
      <c r="G895" s="5">
        <f>IF(A895="","",IFERROR(IF(Spese!$K$42="Annullato","Annullata",IF(Spese!$K$42="Sospeso","Sospesa",IF(Spese!$K$42="Da valutare","Da valutare",IF(E895="","Da completare",IF(D895&lt;=Spese!$J$42,"Saldata",IF(E895&lt;Parametri!$B$3,"Scaduta",IF(E895&lt;=Parametri!$B$3+Parametri!$B$4,"In scadenza","Programmata"))))))),"Da completare"))</f>
        <v/>
      </c>
      <c r="H895" s="23">
        <f>IF(A895="","",Spese!$D$42)</f>
        <v/>
      </c>
    </row>
    <row r="896">
      <c r="A896" s="9">
        <f>IFERROR(IF(OR(Spese!$A$42="",4&gt;Spese!$G$42),"",Spese!$A$42),"")</f>
        <v/>
      </c>
      <c r="B896" s="27">
        <f>IF(A896="","",Spese!$B$42)</f>
        <v/>
      </c>
      <c r="C896" s="27">
        <f>IF(A896="","",Spese!$C$42)</f>
        <v/>
      </c>
      <c r="D896" s="10">
        <f>IF(A896="","",4)</f>
        <v/>
      </c>
      <c r="E896" s="25">
        <f>IF(A896="","",IFERROR(EDATE(Spese!$I$42,(D896-1)*Spese!$H$42),""))</f>
        <v/>
      </c>
      <c r="F896" s="40">
        <f>IF(A896="","",IFERROR(IF(D896=Spese!$G$42,Spese!$L$42-Spese!$M$42*(Spese!$G$42-1),Spese!$M$42),""))</f>
        <v/>
      </c>
      <c r="G896" s="9">
        <f>IF(A896="","",IFERROR(IF(Spese!$K$42="Annullato","Annullata",IF(Spese!$K$42="Sospeso","Sospesa",IF(Spese!$K$42="Da valutare","Da valutare",IF(E896="","Da completare",IF(D896&lt;=Spese!$J$42,"Saldata",IF(E896&lt;Parametri!$B$3,"Scaduta",IF(E896&lt;=Parametri!$B$3+Parametri!$B$4,"In scadenza","Programmata"))))))),"Da completare"))</f>
        <v/>
      </c>
      <c r="H896" s="27">
        <f>IF(A896="","",Spese!$D$42)</f>
        <v/>
      </c>
    </row>
    <row r="897">
      <c r="A897" s="5">
        <f>IFERROR(IF(OR(Spese!$A$42="",5&gt;Spese!$G$42),"",Spese!$A$42),"")</f>
        <v/>
      </c>
      <c r="B897" s="23">
        <f>IF(A897="","",Spese!$B$42)</f>
        <v/>
      </c>
      <c r="C897" s="23">
        <f>IF(A897="","",Spese!$C$42)</f>
        <v/>
      </c>
      <c r="D897" s="6">
        <f>IF(A897="","",5)</f>
        <v/>
      </c>
      <c r="E897" s="21">
        <f>IF(A897="","",IFERROR(EDATE(Spese!$I$42,(D897-1)*Spese!$H$42),""))</f>
        <v/>
      </c>
      <c r="F897" s="38">
        <f>IF(A897="","",IFERROR(IF(D897=Spese!$G$42,Spese!$L$42-Spese!$M$42*(Spese!$G$42-1),Spese!$M$42),""))</f>
        <v/>
      </c>
      <c r="G897" s="5">
        <f>IF(A897="","",IFERROR(IF(Spese!$K$42="Annullato","Annullata",IF(Spese!$K$42="Sospeso","Sospesa",IF(Spese!$K$42="Da valutare","Da valutare",IF(E897="","Da completare",IF(D897&lt;=Spese!$J$42,"Saldata",IF(E897&lt;Parametri!$B$3,"Scaduta",IF(E897&lt;=Parametri!$B$3+Parametri!$B$4,"In scadenza","Programmata"))))))),"Da completare"))</f>
        <v/>
      </c>
      <c r="H897" s="23">
        <f>IF(A897="","",Spese!$D$42)</f>
        <v/>
      </c>
    </row>
    <row r="898">
      <c r="A898" s="9">
        <f>IFERROR(IF(OR(Spese!$A$42="",6&gt;Spese!$G$42),"",Spese!$A$42),"")</f>
        <v/>
      </c>
      <c r="B898" s="27">
        <f>IF(A898="","",Spese!$B$42)</f>
        <v/>
      </c>
      <c r="C898" s="27">
        <f>IF(A898="","",Spese!$C$42)</f>
        <v/>
      </c>
      <c r="D898" s="10">
        <f>IF(A898="","",6)</f>
        <v/>
      </c>
      <c r="E898" s="25">
        <f>IF(A898="","",IFERROR(EDATE(Spese!$I$42,(D898-1)*Spese!$H$42),""))</f>
        <v/>
      </c>
      <c r="F898" s="40">
        <f>IF(A898="","",IFERROR(IF(D898=Spese!$G$42,Spese!$L$42-Spese!$M$42*(Spese!$G$42-1),Spese!$M$42),""))</f>
        <v/>
      </c>
      <c r="G898" s="9">
        <f>IF(A898="","",IFERROR(IF(Spese!$K$42="Annullato","Annullata",IF(Spese!$K$42="Sospeso","Sospesa",IF(Spese!$K$42="Da valutare","Da valutare",IF(E898="","Da completare",IF(D898&lt;=Spese!$J$42,"Saldata",IF(E898&lt;Parametri!$B$3,"Scaduta",IF(E898&lt;=Parametri!$B$3+Parametri!$B$4,"In scadenza","Programmata"))))))),"Da completare"))</f>
        <v/>
      </c>
      <c r="H898" s="27">
        <f>IF(A898="","",Spese!$D$42)</f>
        <v/>
      </c>
    </row>
    <row r="899">
      <c r="A899" s="5">
        <f>IFERROR(IF(OR(Spese!$A$42="",7&gt;Spese!$G$42),"",Spese!$A$42),"")</f>
        <v/>
      </c>
      <c r="B899" s="23">
        <f>IF(A899="","",Spese!$B$42)</f>
        <v/>
      </c>
      <c r="C899" s="23">
        <f>IF(A899="","",Spese!$C$42)</f>
        <v/>
      </c>
      <c r="D899" s="6">
        <f>IF(A899="","",7)</f>
        <v/>
      </c>
      <c r="E899" s="21">
        <f>IF(A899="","",IFERROR(EDATE(Spese!$I$42,(D899-1)*Spese!$H$42),""))</f>
        <v/>
      </c>
      <c r="F899" s="38">
        <f>IF(A899="","",IFERROR(IF(D899=Spese!$G$42,Spese!$L$42-Spese!$M$42*(Spese!$G$42-1),Spese!$M$42),""))</f>
        <v/>
      </c>
      <c r="G899" s="5">
        <f>IF(A899="","",IFERROR(IF(Spese!$K$42="Annullato","Annullata",IF(Spese!$K$42="Sospeso","Sospesa",IF(Spese!$K$42="Da valutare","Da valutare",IF(E899="","Da completare",IF(D899&lt;=Spese!$J$42,"Saldata",IF(E899&lt;Parametri!$B$3,"Scaduta",IF(E899&lt;=Parametri!$B$3+Parametri!$B$4,"In scadenza","Programmata"))))))),"Da completare"))</f>
        <v/>
      </c>
      <c r="H899" s="23">
        <f>IF(A899="","",Spese!$D$42)</f>
        <v/>
      </c>
    </row>
    <row r="900">
      <c r="A900" s="9">
        <f>IFERROR(IF(OR(Spese!$A$42="",8&gt;Spese!$G$42),"",Spese!$A$42),"")</f>
        <v/>
      </c>
      <c r="B900" s="27">
        <f>IF(A900="","",Spese!$B$42)</f>
        <v/>
      </c>
      <c r="C900" s="27">
        <f>IF(A900="","",Spese!$C$42)</f>
        <v/>
      </c>
      <c r="D900" s="10">
        <f>IF(A900="","",8)</f>
        <v/>
      </c>
      <c r="E900" s="25">
        <f>IF(A900="","",IFERROR(EDATE(Spese!$I$42,(D900-1)*Spese!$H$42),""))</f>
        <v/>
      </c>
      <c r="F900" s="40">
        <f>IF(A900="","",IFERROR(IF(D900=Spese!$G$42,Spese!$L$42-Spese!$M$42*(Spese!$G$42-1),Spese!$M$42),""))</f>
        <v/>
      </c>
      <c r="G900" s="9">
        <f>IF(A900="","",IFERROR(IF(Spese!$K$42="Annullato","Annullata",IF(Spese!$K$42="Sospeso","Sospesa",IF(Spese!$K$42="Da valutare","Da valutare",IF(E900="","Da completare",IF(D900&lt;=Spese!$J$42,"Saldata",IF(E900&lt;Parametri!$B$3,"Scaduta",IF(E900&lt;=Parametri!$B$3+Parametri!$B$4,"In scadenza","Programmata"))))))),"Da completare"))</f>
        <v/>
      </c>
      <c r="H900" s="27">
        <f>IF(A900="","",Spese!$D$42)</f>
        <v/>
      </c>
    </row>
    <row r="901">
      <c r="A901" s="5">
        <f>IFERROR(IF(OR(Spese!$A$42="",9&gt;Spese!$G$42),"",Spese!$A$42),"")</f>
        <v/>
      </c>
      <c r="B901" s="23">
        <f>IF(A901="","",Spese!$B$42)</f>
        <v/>
      </c>
      <c r="C901" s="23">
        <f>IF(A901="","",Spese!$C$42)</f>
        <v/>
      </c>
      <c r="D901" s="6">
        <f>IF(A901="","",9)</f>
        <v/>
      </c>
      <c r="E901" s="21">
        <f>IF(A901="","",IFERROR(EDATE(Spese!$I$42,(D901-1)*Spese!$H$42),""))</f>
        <v/>
      </c>
      <c r="F901" s="38">
        <f>IF(A901="","",IFERROR(IF(D901=Spese!$G$42,Spese!$L$42-Spese!$M$42*(Spese!$G$42-1),Spese!$M$42),""))</f>
        <v/>
      </c>
      <c r="G901" s="5">
        <f>IF(A901="","",IFERROR(IF(Spese!$K$42="Annullato","Annullata",IF(Spese!$K$42="Sospeso","Sospesa",IF(Spese!$K$42="Da valutare","Da valutare",IF(E901="","Da completare",IF(D901&lt;=Spese!$J$42,"Saldata",IF(E901&lt;Parametri!$B$3,"Scaduta",IF(E901&lt;=Parametri!$B$3+Parametri!$B$4,"In scadenza","Programmata"))))))),"Da completare"))</f>
        <v/>
      </c>
      <c r="H901" s="23">
        <f>IF(A901="","",Spese!$D$42)</f>
        <v/>
      </c>
    </row>
    <row r="902">
      <c r="A902" s="9">
        <f>IFERROR(IF(OR(Spese!$A$42="",10&gt;Spese!$G$42),"",Spese!$A$42),"")</f>
        <v/>
      </c>
      <c r="B902" s="27">
        <f>IF(A902="","",Spese!$B$42)</f>
        <v/>
      </c>
      <c r="C902" s="27">
        <f>IF(A902="","",Spese!$C$42)</f>
        <v/>
      </c>
      <c r="D902" s="10">
        <f>IF(A902="","",10)</f>
        <v/>
      </c>
      <c r="E902" s="25">
        <f>IF(A902="","",IFERROR(EDATE(Spese!$I$42,(D902-1)*Spese!$H$42),""))</f>
        <v/>
      </c>
      <c r="F902" s="40">
        <f>IF(A902="","",IFERROR(IF(D902=Spese!$G$42,Spese!$L$42-Spese!$M$42*(Spese!$G$42-1),Spese!$M$42),""))</f>
        <v/>
      </c>
      <c r="G902" s="9">
        <f>IF(A902="","",IFERROR(IF(Spese!$K$42="Annullato","Annullata",IF(Spese!$K$42="Sospeso","Sospesa",IF(Spese!$K$42="Da valutare","Da valutare",IF(E902="","Da completare",IF(D902&lt;=Spese!$J$42,"Saldata",IF(E902&lt;Parametri!$B$3,"Scaduta",IF(E902&lt;=Parametri!$B$3+Parametri!$B$4,"In scadenza","Programmata"))))))),"Da completare"))</f>
        <v/>
      </c>
      <c r="H902" s="27">
        <f>IF(A902="","",Spese!$D$42)</f>
        <v/>
      </c>
    </row>
    <row r="903">
      <c r="A903" s="5">
        <f>IFERROR(IF(OR(Spese!$A$42="",11&gt;Spese!$G$42),"",Spese!$A$42),"")</f>
        <v/>
      </c>
      <c r="B903" s="23">
        <f>IF(A903="","",Spese!$B$42)</f>
        <v/>
      </c>
      <c r="C903" s="23">
        <f>IF(A903="","",Spese!$C$42)</f>
        <v/>
      </c>
      <c r="D903" s="6">
        <f>IF(A903="","",11)</f>
        <v/>
      </c>
      <c r="E903" s="21">
        <f>IF(A903="","",IFERROR(EDATE(Spese!$I$42,(D903-1)*Spese!$H$42),""))</f>
        <v/>
      </c>
      <c r="F903" s="38">
        <f>IF(A903="","",IFERROR(IF(D903=Spese!$G$42,Spese!$L$42-Spese!$M$42*(Spese!$G$42-1),Spese!$M$42),""))</f>
        <v/>
      </c>
      <c r="G903" s="5">
        <f>IF(A903="","",IFERROR(IF(Spese!$K$42="Annullato","Annullata",IF(Spese!$K$42="Sospeso","Sospesa",IF(Spese!$K$42="Da valutare","Da valutare",IF(E903="","Da completare",IF(D903&lt;=Spese!$J$42,"Saldata",IF(E903&lt;Parametri!$B$3,"Scaduta",IF(E903&lt;=Parametri!$B$3+Parametri!$B$4,"In scadenza","Programmata"))))))),"Da completare"))</f>
        <v/>
      </c>
      <c r="H903" s="23">
        <f>IF(A903="","",Spese!$D$42)</f>
        <v/>
      </c>
    </row>
    <row r="904">
      <c r="A904" s="9">
        <f>IFERROR(IF(OR(Spese!$A$42="",12&gt;Spese!$G$42),"",Spese!$A$42),"")</f>
        <v/>
      </c>
      <c r="B904" s="27">
        <f>IF(A904="","",Spese!$B$42)</f>
        <v/>
      </c>
      <c r="C904" s="27">
        <f>IF(A904="","",Spese!$C$42)</f>
        <v/>
      </c>
      <c r="D904" s="10">
        <f>IF(A904="","",12)</f>
        <v/>
      </c>
      <c r="E904" s="25">
        <f>IF(A904="","",IFERROR(EDATE(Spese!$I$42,(D904-1)*Spese!$H$42),""))</f>
        <v/>
      </c>
      <c r="F904" s="40">
        <f>IF(A904="","",IFERROR(IF(D904=Spese!$G$42,Spese!$L$42-Spese!$M$42*(Spese!$G$42-1),Spese!$M$42),""))</f>
        <v/>
      </c>
      <c r="G904" s="9">
        <f>IF(A904="","",IFERROR(IF(Spese!$K$42="Annullato","Annullata",IF(Spese!$K$42="Sospeso","Sospesa",IF(Spese!$K$42="Da valutare","Da valutare",IF(E904="","Da completare",IF(D904&lt;=Spese!$J$42,"Saldata",IF(E904&lt;Parametri!$B$3,"Scaduta",IF(E904&lt;=Parametri!$B$3+Parametri!$B$4,"In scadenza","Programmata"))))))),"Da completare"))</f>
        <v/>
      </c>
      <c r="H904" s="27">
        <f>IF(A904="","",Spese!$D$42)</f>
        <v/>
      </c>
    </row>
    <row r="905">
      <c r="A905" s="5">
        <f>IFERROR(IF(OR(Spese!$A$42="",13&gt;Spese!$G$42),"",Spese!$A$42),"")</f>
        <v/>
      </c>
      <c r="B905" s="23">
        <f>IF(A905="","",Spese!$B$42)</f>
        <v/>
      </c>
      <c r="C905" s="23">
        <f>IF(A905="","",Spese!$C$42)</f>
        <v/>
      </c>
      <c r="D905" s="6">
        <f>IF(A905="","",13)</f>
        <v/>
      </c>
      <c r="E905" s="21">
        <f>IF(A905="","",IFERROR(EDATE(Spese!$I$42,(D905-1)*Spese!$H$42),""))</f>
        <v/>
      </c>
      <c r="F905" s="38">
        <f>IF(A905="","",IFERROR(IF(D905=Spese!$G$42,Spese!$L$42-Spese!$M$42*(Spese!$G$42-1),Spese!$M$42),""))</f>
        <v/>
      </c>
      <c r="G905" s="5">
        <f>IF(A905="","",IFERROR(IF(Spese!$K$42="Annullato","Annullata",IF(Spese!$K$42="Sospeso","Sospesa",IF(Spese!$K$42="Da valutare","Da valutare",IF(E905="","Da completare",IF(D905&lt;=Spese!$J$42,"Saldata",IF(E905&lt;Parametri!$B$3,"Scaduta",IF(E905&lt;=Parametri!$B$3+Parametri!$B$4,"In scadenza","Programmata"))))))),"Da completare"))</f>
        <v/>
      </c>
      <c r="H905" s="23">
        <f>IF(A905="","",Spese!$D$42)</f>
        <v/>
      </c>
    </row>
    <row r="906">
      <c r="A906" s="9">
        <f>IFERROR(IF(OR(Spese!$A$42="",14&gt;Spese!$G$42),"",Spese!$A$42),"")</f>
        <v/>
      </c>
      <c r="B906" s="27">
        <f>IF(A906="","",Spese!$B$42)</f>
        <v/>
      </c>
      <c r="C906" s="27">
        <f>IF(A906="","",Spese!$C$42)</f>
        <v/>
      </c>
      <c r="D906" s="10">
        <f>IF(A906="","",14)</f>
        <v/>
      </c>
      <c r="E906" s="25">
        <f>IF(A906="","",IFERROR(EDATE(Spese!$I$42,(D906-1)*Spese!$H$42),""))</f>
        <v/>
      </c>
      <c r="F906" s="40">
        <f>IF(A906="","",IFERROR(IF(D906=Spese!$G$42,Spese!$L$42-Spese!$M$42*(Spese!$G$42-1),Spese!$M$42),""))</f>
        <v/>
      </c>
      <c r="G906" s="9">
        <f>IF(A906="","",IFERROR(IF(Spese!$K$42="Annullato","Annullata",IF(Spese!$K$42="Sospeso","Sospesa",IF(Spese!$K$42="Da valutare","Da valutare",IF(E906="","Da completare",IF(D906&lt;=Spese!$J$42,"Saldata",IF(E906&lt;Parametri!$B$3,"Scaduta",IF(E906&lt;=Parametri!$B$3+Parametri!$B$4,"In scadenza","Programmata"))))))),"Da completare"))</f>
        <v/>
      </c>
      <c r="H906" s="27">
        <f>IF(A906="","",Spese!$D$42)</f>
        <v/>
      </c>
    </row>
    <row r="907">
      <c r="A907" s="5">
        <f>IFERROR(IF(OR(Spese!$A$42="",15&gt;Spese!$G$42),"",Spese!$A$42),"")</f>
        <v/>
      </c>
      <c r="B907" s="23">
        <f>IF(A907="","",Spese!$B$42)</f>
        <v/>
      </c>
      <c r="C907" s="23">
        <f>IF(A907="","",Spese!$C$42)</f>
        <v/>
      </c>
      <c r="D907" s="6">
        <f>IF(A907="","",15)</f>
        <v/>
      </c>
      <c r="E907" s="21">
        <f>IF(A907="","",IFERROR(EDATE(Spese!$I$42,(D907-1)*Spese!$H$42),""))</f>
        <v/>
      </c>
      <c r="F907" s="38">
        <f>IF(A907="","",IFERROR(IF(D907=Spese!$G$42,Spese!$L$42-Spese!$M$42*(Spese!$G$42-1),Spese!$M$42),""))</f>
        <v/>
      </c>
      <c r="G907" s="5">
        <f>IF(A907="","",IFERROR(IF(Spese!$K$42="Annullato","Annullata",IF(Spese!$K$42="Sospeso","Sospesa",IF(Spese!$K$42="Da valutare","Da valutare",IF(E907="","Da completare",IF(D907&lt;=Spese!$J$42,"Saldata",IF(E907&lt;Parametri!$B$3,"Scaduta",IF(E907&lt;=Parametri!$B$3+Parametri!$B$4,"In scadenza","Programmata"))))))),"Da completare"))</f>
        <v/>
      </c>
      <c r="H907" s="23">
        <f>IF(A907="","",Spese!$D$42)</f>
        <v/>
      </c>
    </row>
    <row r="908">
      <c r="A908" s="9">
        <f>IFERROR(IF(OR(Spese!$A$42="",16&gt;Spese!$G$42),"",Spese!$A$42),"")</f>
        <v/>
      </c>
      <c r="B908" s="27">
        <f>IF(A908="","",Spese!$B$42)</f>
        <v/>
      </c>
      <c r="C908" s="27">
        <f>IF(A908="","",Spese!$C$42)</f>
        <v/>
      </c>
      <c r="D908" s="10">
        <f>IF(A908="","",16)</f>
        <v/>
      </c>
      <c r="E908" s="25">
        <f>IF(A908="","",IFERROR(EDATE(Spese!$I$42,(D908-1)*Spese!$H$42),""))</f>
        <v/>
      </c>
      <c r="F908" s="40">
        <f>IF(A908="","",IFERROR(IF(D908=Spese!$G$42,Spese!$L$42-Spese!$M$42*(Spese!$G$42-1),Spese!$M$42),""))</f>
        <v/>
      </c>
      <c r="G908" s="9">
        <f>IF(A908="","",IFERROR(IF(Spese!$K$42="Annullato","Annullata",IF(Spese!$K$42="Sospeso","Sospesa",IF(Spese!$K$42="Da valutare","Da valutare",IF(E908="","Da completare",IF(D908&lt;=Spese!$J$42,"Saldata",IF(E908&lt;Parametri!$B$3,"Scaduta",IF(E908&lt;=Parametri!$B$3+Parametri!$B$4,"In scadenza","Programmata"))))))),"Da completare"))</f>
        <v/>
      </c>
      <c r="H908" s="27">
        <f>IF(A908="","",Spese!$D$42)</f>
        <v/>
      </c>
    </row>
    <row r="909">
      <c r="A909" s="5">
        <f>IFERROR(IF(OR(Spese!$A$42="",17&gt;Spese!$G$42),"",Spese!$A$42),"")</f>
        <v/>
      </c>
      <c r="B909" s="23">
        <f>IF(A909="","",Spese!$B$42)</f>
        <v/>
      </c>
      <c r="C909" s="23">
        <f>IF(A909="","",Spese!$C$42)</f>
        <v/>
      </c>
      <c r="D909" s="6">
        <f>IF(A909="","",17)</f>
        <v/>
      </c>
      <c r="E909" s="21">
        <f>IF(A909="","",IFERROR(EDATE(Spese!$I$42,(D909-1)*Spese!$H$42),""))</f>
        <v/>
      </c>
      <c r="F909" s="38">
        <f>IF(A909="","",IFERROR(IF(D909=Spese!$G$42,Spese!$L$42-Spese!$M$42*(Spese!$G$42-1),Spese!$M$42),""))</f>
        <v/>
      </c>
      <c r="G909" s="5">
        <f>IF(A909="","",IFERROR(IF(Spese!$K$42="Annullato","Annullata",IF(Spese!$K$42="Sospeso","Sospesa",IF(Spese!$K$42="Da valutare","Da valutare",IF(E909="","Da completare",IF(D909&lt;=Spese!$J$42,"Saldata",IF(E909&lt;Parametri!$B$3,"Scaduta",IF(E909&lt;=Parametri!$B$3+Parametri!$B$4,"In scadenza","Programmata"))))))),"Da completare"))</f>
        <v/>
      </c>
      <c r="H909" s="23">
        <f>IF(A909="","",Spese!$D$42)</f>
        <v/>
      </c>
    </row>
    <row r="910">
      <c r="A910" s="9">
        <f>IFERROR(IF(OR(Spese!$A$42="",18&gt;Spese!$G$42),"",Spese!$A$42),"")</f>
        <v/>
      </c>
      <c r="B910" s="27">
        <f>IF(A910="","",Spese!$B$42)</f>
        <v/>
      </c>
      <c r="C910" s="27">
        <f>IF(A910="","",Spese!$C$42)</f>
        <v/>
      </c>
      <c r="D910" s="10">
        <f>IF(A910="","",18)</f>
        <v/>
      </c>
      <c r="E910" s="25">
        <f>IF(A910="","",IFERROR(EDATE(Spese!$I$42,(D910-1)*Spese!$H$42),""))</f>
        <v/>
      </c>
      <c r="F910" s="40">
        <f>IF(A910="","",IFERROR(IF(D910=Spese!$G$42,Spese!$L$42-Spese!$M$42*(Spese!$G$42-1),Spese!$M$42),""))</f>
        <v/>
      </c>
      <c r="G910" s="9">
        <f>IF(A910="","",IFERROR(IF(Spese!$K$42="Annullato","Annullata",IF(Spese!$K$42="Sospeso","Sospesa",IF(Spese!$K$42="Da valutare","Da valutare",IF(E910="","Da completare",IF(D910&lt;=Spese!$J$42,"Saldata",IF(E910&lt;Parametri!$B$3,"Scaduta",IF(E910&lt;=Parametri!$B$3+Parametri!$B$4,"In scadenza","Programmata"))))))),"Da completare"))</f>
        <v/>
      </c>
      <c r="H910" s="27">
        <f>IF(A910="","",Spese!$D$42)</f>
        <v/>
      </c>
    </row>
    <row r="911">
      <c r="A911" s="5">
        <f>IFERROR(IF(OR(Spese!$A$42="",19&gt;Spese!$G$42),"",Spese!$A$42),"")</f>
        <v/>
      </c>
      <c r="B911" s="23">
        <f>IF(A911="","",Spese!$B$42)</f>
        <v/>
      </c>
      <c r="C911" s="23">
        <f>IF(A911="","",Spese!$C$42)</f>
        <v/>
      </c>
      <c r="D911" s="6">
        <f>IF(A911="","",19)</f>
        <v/>
      </c>
      <c r="E911" s="21">
        <f>IF(A911="","",IFERROR(EDATE(Spese!$I$42,(D911-1)*Spese!$H$42),""))</f>
        <v/>
      </c>
      <c r="F911" s="38">
        <f>IF(A911="","",IFERROR(IF(D911=Spese!$G$42,Spese!$L$42-Spese!$M$42*(Spese!$G$42-1),Spese!$M$42),""))</f>
        <v/>
      </c>
      <c r="G911" s="5">
        <f>IF(A911="","",IFERROR(IF(Spese!$K$42="Annullato","Annullata",IF(Spese!$K$42="Sospeso","Sospesa",IF(Spese!$K$42="Da valutare","Da valutare",IF(E911="","Da completare",IF(D911&lt;=Spese!$J$42,"Saldata",IF(E911&lt;Parametri!$B$3,"Scaduta",IF(E911&lt;=Parametri!$B$3+Parametri!$B$4,"In scadenza","Programmata"))))))),"Da completare"))</f>
        <v/>
      </c>
      <c r="H911" s="23">
        <f>IF(A911="","",Spese!$D$42)</f>
        <v/>
      </c>
    </row>
    <row r="912">
      <c r="A912" s="9">
        <f>IFERROR(IF(OR(Spese!$A$42="",20&gt;Spese!$G$42),"",Spese!$A$42),"")</f>
        <v/>
      </c>
      <c r="B912" s="27">
        <f>IF(A912="","",Spese!$B$42)</f>
        <v/>
      </c>
      <c r="C912" s="27">
        <f>IF(A912="","",Spese!$C$42)</f>
        <v/>
      </c>
      <c r="D912" s="10">
        <f>IF(A912="","",20)</f>
        <v/>
      </c>
      <c r="E912" s="25">
        <f>IF(A912="","",IFERROR(EDATE(Spese!$I$42,(D912-1)*Spese!$H$42),""))</f>
        <v/>
      </c>
      <c r="F912" s="40">
        <f>IF(A912="","",IFERROR(IF(D912=Spese!$G$42,Spese!$L$42-Spese!$M$42*(Spese!$G$42-1),Spese!$M$42),""))</f>
        <v/>
      </c>
      <c r="G912" s="9">
        <f>IF(A912="","",IFERROR(IF(Spese!$K$42="Annullato","Annullata",IF(Spese!$K$42="Sospeso","Sospesa",IF(Spese!$K$42="Da valutare","Da valutare",IF(E912="","Da completare",IF(D912&lt;=Spese!$J$42,"Saldata",IF(E912&lt;Parametri!$B$3,"Scaduta",IF(E912&lt;=Parametri!$B$3+Parametri!$B$4,"In scadenza","Programmata"))))))),"Da completare"))</f>
        <v/>
      </c>
      <c r="H912" s="27">
        <f>IF(A912="","",Spese!$D$42)</f>
        <v/>
      </c>
    </row>
    <row r="913">
      <c r="A913" s="5">
        <f>IFERROR(IF(OR(Spese!$A$42="",21&gt;Spese!$G$42),"",Spese!$A$42),"")</f>
        <v/>
      </c>
      <c r="B913" s="23">
        <f>IF(A913="","",Spese!$B$42)</f>
        <v/>
      </c>
      <c r="C913" s="23">
        <f>IF(A913="","",Spese!$C$42)</f>
        <v/>
      </c>
      <c r="D913" s="6">
        <f>IF(A913="","",21)</f>
        <v/>
      </c>
      <c r="E913" s="21">
        <f>IF(A913="","",IFERROR(EDATE(Spese!$I$42,(D913-1)*Spese!$H$42),""))</f>
        <v/>
      </c>
      <c r="F913" s="38">
        <f>IF(A913="","",IFERROR(IF(D913=Spese!$G$42,Spese!$L$42-Spese!$M$42*(Spese!$G$42-1),Spese!$M$42),""))</f>
        <v/>
      </c>
      <c r="G913" s="5">
        <f>IF(A913="","",IFERROR(IF(Spese!$K$42="Annullato","Annullata",IF(Spese!$K$42="Sospeso","Sospesa",IF(Spese!$K$42="Da valutare","Da valutare",IF(E913="","Da completare",IF(D913&lt;=Spese!$J$42,"Saldata",IF(E913&lt;Parametri!$B$3,"Scaduta",IF(E913&lt;=Parametri!$B$3+Parametri!$B$4,"In scadenza","Programmata"))))))),"Da completare"))</f>
        <v/>
      </c>
      <c r="H913" s="23">
        <f>IF(A913="","",Spese!$D$42)</f>
        <v/>
      </c>
    </row>
    <row r="914">
      <c r="A914" s="9">
        <f>IFERROR(IF(OR(Spese!$A$42="",22&gt;Spese!$G$42),"",Spese!$A$42),"")</f>
        <v/>
      </c>
      <c r="B914" s="27">
        <f>IF(A914="","",Spese!$B$42)</f>
        <v/>
      </c>
      <c r="C914" s="27">
        <f>IF(A914="","",Spese!$C$42)</f>
        <v/>
      </c>
      <c r="D914" s="10">
        <f>IF(A914="","",22)</f>
        <v/>
      </c>
      <c r="E914" s="25">
        <f>IF(A914="","",IFERROR(EDATE(Spese!$I$42,(D914-1)*Spese!$H$42),""))</f>
        <v/>
      </c>
      <c r="F914" s="40">
        <f>IF(A914="","",IFERROR(IF(D914=Spese!$G$42,Spese!$L$42-Spese!$M$42*(Spese!$G$42-1),Spese!$M$42),""))</f>
        <v/>
      </c>
      <c r="G914" s="9">
        <f>IF(A914="","",IFERROR(IF(Spese!$K$42="Annullato","Annullata",IF(Spese!$K$42="Sospeso","Sospesa",IF(Spese!$K$42="Da valutare","Da valutare",IF(E914="","Da completare",IF(D914&lt;=Spese!$J$42,"Saldata",IF(E914&lt;Parametri!$B$3,"Scaduta",IF(E914&lt;=Parametri!$B$3+Parametri!$B$4,"In scadenza","Programmata"))))))),"Da completare"))</f>
        <v/>
      </c>
      <c r="H914" s="27">
        <f>IF(A914="","",Spese!$D$42)</f>
        <v/>
      </c>
    </row>
    <row r="915">
      <c r="A915" s="5">
        <f>IFERROR(IF(OR(Spese!$A$42="",23&gt;Spese!$G$42),"",Spese!$A$42),"")</f>
        <v/>
      </c>
      <c r="B915" s="23">
        <f>IF(A915="","",Spese!$B$42)</f>
        <v/>
      </c>
      <c r="C915" s="23">
        <f>IF(A915="","",Spese!$C$42)</f>
        <v/>
      </c>
      <c r="D915" s="6">
        <f>IF(A915="","",23)</f>
        <v/>
      </c>
      <c r="E915" s="21">
        <f>IF(A915="","",IFERROR(EDATE(Spese!$I$42,(D915-1)*Spese!$H$42),""))</f>
        <v/>
      </c>
      <c r="F915" s="38">
        <f>IF(A915="","",IFERROR(IF(D915=Spese!$G$42,Spese!$L$42-Spese!$M$42*(Spese!$G$42-1),Spese!$M$42),""))</f>
        <v/>
      </c>
      <c r="G915" s="5">
        <f>IF(A915="","",IFERROR(IF(Spese!$K$42="Annullato","Annullata",IF(Spese!$K$42="Sospeso","Sospesa",IF(Spese!$K$42="Da valutare","Da valutare",IF(E915="","Da completare",IF(D915&lt;=Spese!$J$42,"Saldata",IF(E915&lt;Parametri!$B$3,"Scaduta",IF(E915&lt;=Parametri!$B$3+Parametri!$B$4,"In scadenza","Programmata"))))))),"Da completare"))</f>
        <v/>
      </c>
      <c r="H915" s="23">
        <f>IF(A915="","",Spese!$D$42)</f>
        <v/>
      </c>
    </row>
    <row r="916">
      <c r="A916" s="9">
        <f>IFERROR(IF(OR(Spese!$A$42="",24&gt;Spese!$G$42),"",Spese!$A$42),"")</f>
        <v/>
      </c>
      <c r="B916" s="27">
        <f>IF(A916="","",Spese!$B$42)</f>
        <v/>
      </c>
      <c r="C916" s="27">
        <f>IF(A916="","",Spese!$C$42)</f>
        <v/>
      </c>
      <c r="D916" s="10">
        <f>IF(A916="","",24)</f>
        <v/>
      </c>
      <c r="E916" s="25">
        <f>IF(A916="","",IFERROR(EDATE(Spese!$I$42,(D916-1)*Spese!$H$42),""))</f>
        <v/>
      </c>
      <c r="F916" s="40">
        <f>IF(A916="","",IFERROR(IF(D916=Spese!$G$42,Spese!$L$42-Spese!$M$42*(Spese!$G$42-1),Spese!$M$42),""))</f>
        <v/>
      </c>
      <c r="G916" s="9">
        <f>IF(A916="","",IFERROR(IF(Spese!$K$42="Annullato","Annullata",IF(Spese!$K$42="Sospeso","Sospesa",IF(Spese!$K$42="Da valutare","Da valutare",IF(E916="","Da completare",IF(D916&lt;=Spese!$J$42,"Saldata",IF(E916&lt;Parametri!$B$3,"Scaduta",IF(E916&lt;=Parametri!$B$3+Parametri!$B$4,"In scadenza","Programmata"))))))),"Da completare"))</f>
        <v/>
      </c>
      <c r="H916" s="27">
        <f>IF(A916="","",Spese!$D$42)</f>
        <v/>
      </c>
    </row>
    <row r="917">
      <c r="A917" s="5">
        <f>IFERROR(IF(OR(Spese!$A$43="",1&gt;Spese!$G$43),"",Spese!$A$43),"")</f>
        <v/>
      </c>
      <c r="B917" s="23">
        <f>IF(A917="","",Spese!$B$43)</f>
        <v/>
      </c>
      <c r="C917" s="23">
        <f>IF(A917="","",Spese!$C$43)</f>
        <v/>
      </c>
      <c r="D917" s="6">
        <f>IF(A917="","",1)</f>
        <v/>
      </c>
      <c r="E917" s="21">
        <f>IF(A917="","",IFERROR(EDATE(Spese!$I$43,(D917-1)*Spese!$H$43),""))</f>
        <v/>
      </c>
      <c r="F917" s="38">
        <f>IF(A917="","",IFERROR(IF(D917=Spese!$G$43,Spese!$L$43-Spese!$M$43*(Spese!$G$43-1),Spese!$M$43),""))</f>
        <v/>
      </c>
      <c r="G917" s="5">
        <f>IF(A917="","",IFERROR(IF(Spese!$K$43="Annullato","Annullata",IF(Spese!$K$43="Sospeso","Sospesa",IF(Spese!$K$43="Da valutare","Da valutare",IF(E917="","Da completare",IF(D917&lt;=Spese!$J$43,"Saldata",IF(E917&lt;Parametri!$B$3,"Scaduta",IF(E917&lt;=Parametri!$B$3+Parametri!$B$4,"In scadenza","Programmata"))))))),"Da completare"))</f>
        <v/>
      </c>
      <c r="H917" s="23">
        <f>IF(A917="","",Spese!$D$43)</f>
        <v/>
      </c>
    </row>
    <row r="918">
      <c r="A918" s="9">
        <f>IFERROR(IF(OR(Spese!$A$43="",2&gt;Spese!$G$43),"",Spese!$A$43),"")</f>
        <v/>
      </c>
      <c r="B918" s="27">
        <f>IF(A918="","",Spese!$B$43)</f>
        <v/>
      </c>
      <c r="C918" s="27">
        <f>IF(A918="","",Spese!$C$43)</f>
        <v/>
      </c>
      <c r="D918" s="10">
        <f>IF(A918="","",2)</f>
        <v/>
      </c>
      <c r="E918" s="25">
        <f>IF(A918="","",IFERROR(EDATE(Spese!$I$43,(D918-1)*Spese!$H$43),""))</f>
        <v/>
      </c>
      <c r="F918" s="40">
        <f>IF(A918="","",IFERROR(IF(D918=Spese!$G$43,Spese!$L$43-Spese!$M$43*(Spese!$G$43-1),Spese!$M$43),""))</f>
        <v/>
      </c>
      <c r="G918" s="9">
        <f>IF(A918="","",IFERROR(IF(Spese!$K$43="Annullato","Annullata",IF(Spese!$K$43="Sospeso","Sospesa",IF(Spese!$K$43="Da valutare","Da valutare",IF(E918="","Da completare",IF(D918&lt;=Spese!$J$43,"Saldata",IF(E918&lt;Parametri!$B$3,"Scaduta",IF(E918&lt;=Parametri!$B$3+Parametri!$B$4,"In scadenza","Programmata"))))))),"Da completare"))</f>
        <v/>
      </c>
      <c r="H918" s="27">
        <f>IF(A918="","",Spese!$D$43)</f>
        <v/>
      </c>
    </row>
    <row r="919">
      <c r="A919" s="5">
        <f>IFERROR(IF(OR(Spese!$A$43="",3&gt;Spese!$G$43),"",Spese!$A$43),"")</f>
        <v/>
      </c>
      <c r="B919" s="23">
        <f>IF(A919="","",Spese!$B$43)</f>
        <v/>
      </c>
      <c r="C919" s="23">
        <f>IF(A919="","",Spese!$C$43)</f>
        <v/>
      </c>
      <c r="D919" s="6">
        <f>IF(A919="","",3)</f>
        <v/>
      </c>
      <c r="E919" s="21">
        <f>IF(A919="","",IFERROR(EDATE(Spese!$I$43,(D919-1)*Spese!$H$43),""))</f>
        <v/>
      </c>
      <c r="F919" s="38">
        <f>IF(A919="","",IFERROR(IF(D919=Spese!$G$43,Spese!$L$43-Spese!$M$43*(Spese!$G$43-1),Spese!$M$43),""))</f>
        <v/>
      </c>
      <c r="G919" s="5">
        <f>IF(A919="","",IFERROR(IF(Spese!$K$43="Annullato","Annullata",IF(Spese!$K$43="Sospeso","Sospesa",IF(Spese!$K$43="Da valutare","Da valutare",IF(E919="","Da completare",IF(D919&lt;=Spese!$J$43,"Saldata",IF(E919&lt;Parametri!$B$3,"Scaduta",IF(E919&lt;=Parametri!$B$3+Parametri!$B$4,"In scadenza","Programmata"))))))),"Da completare"))</f>
        <v/>
      </c>
      <c r="H919" s="23">
        <f>IF(A919="","",Spese!$D$43)</f>
        <v/>
      </c>
    </row>
    <row r="920">
      <c r="A920" s="9">
        <f>IFERROR(IF(OR(Spese!$A$43="",4&gt;Spese!$G$43),"",Spese!$A$43),"")</f>
        <v/>
      </c>
      <c r="B920" s="27">
        <f>IF(A920="","",Spese!$B$43)</f>
        <v/>
      </c>
      <c r="C920" s="27">
        <f>IF(A920="","",Spese!$C$43)</f>
        <v/>
      </c>
      <c r="D920" s="10">
        <f>IF(A920="","",4)</f>
        <v/>
      </c>
      <c r="E920" s="25">
        <f>IF(A920="","",IFERROR(EDATE(Spese!$I$43,(D920-1)*Spese!$H$43),""))</f>
        <v/>
      </c>
      <c r="F920" s="40">
        <f>IF(A920="","",IFERROR(IF(D920=Spese!$G$43,Spese!$L$43-Spese!$M$43*(Spese!$G$43-1),Spese!$M$43),""))</f>
        <v/>
      </c>
      <c r="G920" s="9">
        <f>IF(A920="","",IFERROR(IF(Spese!$K$43="Annullato","Annullata",IF(Spese!$K$43="Sospeso","Sospesa",IF(Spese!$K$43="Da valutare","Da valutare",IF(E920="","Da completare",IF(D920&lt;=Spese!$J$43,"Saldata",IF(E920&lt;Parametri!$B$3,"Scaduta",IF(E920&lt;=Parametri!$B$3+Parametri!$B$4,"In scadenza","Programmata"))))))),"Da completare"))</f>
        <v/>
      </c>
      <c r="H920" s="27">
        <f>IF(A920="","",Spese!$D$43)</f>
        <v/>
      </c>
    </row>
    <row r="921">
      <c r="A921" s="5">
        <f>IFERROR(IF(OR(Spese!$A$43="",5&gt;Spese!$G$43),"",Spese!$A$43),"")</f>
        <v/>
      </c>
      <c r="B921" s="23">
        <f>IF(A921="","",Spese!$B$43)</f>
        <v/>
      </c>
      <c r="C921" s="23">
        <f>IF(A921="","",Spese!$C$43)</f>
        <v/>
      </c>
      <c r="D921" s="6">
        <f>IF(A921="","",5)</f>
        <v/>
      </c>
      <c r="E921" s="21">
        <f>IF(A921="","",IFERROR(EDATE(Spese!$I$43,(D921-1)*Spese!$H$43),""))</f>
        <v/>
      </c>
      <c r="F921" s="38">
        <f>IF(A921="","",IFERROR(IF(D921=Spese!$G$43,Spese!$L$43-Spese!$M$43*(Spese!$G$43-1),Spese!$M$43),""))</f>
        <v/>
      </c>
      <c r="G921" s="5">
        <f>IF(A921="","",IFERROR(IF(Spese!$K$43="Annullato","Annullata",IF(Spese!$K$43="Sospeso","Sospesa",IF(Spese!$K$43="Da valutare","Da valutare",IF(E921="","Da completare",IF(D921&lt;=Spese!$J$43,"Saldata",IF(E921&lt;Parametri!$B$3,"Scaduta",IF(E921&lt;=Parametri!$B$3+Parametri!$B$4,"In scadenza","Programmata"))))))),"Da completare"))</f>
        <v/>
      </c>
      <c r="H921" s="23">
        <f>IF(A921="","",Spese!$D$43)</f>
        <v/>
      </c>
    </row>
    <row r="922">
      <c r="A922" s="9">
        <f>IFERROR(IF(OR(Spese!$A$43="",6&gt;Spese!$G$43),"",Spese!$A$43),"")</f>
        <v/>
      </c>
      <c r="B922" s="27">
        <f>IF(A922="","",Spese!$B$43)</f>
        <v/>
      </c>
      <c r="C922" s="27">
        <f>IF(A922="","",Spese!$C$43)</f>
        <v/>
      </c>
      <c r="D922" s="10">
        <f>IF(A922="","",6)</f>
        <v/>
      </c>
      <c r="E922" s="25">
        <f>IF(A922="","",IFERROR(EDATE(Spese!$I$43,(D922-1)*Spese!$H$43),""))</f>
        <v/>
      </c>
      <c r="F922" s="40">
        <f>IF(A922="","",IFERROR(IF(D922=Spese!$G$43,Spese!$L$43-Spese!$M$43*(Spese!$G$43-1),Spese!$M$43),""))</f>
        <v/>
      </c>
      <c r="G922" s="9">
        <f>IF(A922="","",IFERROR(IF(Spese!$K$43="Annullato","Annullata",IF(Spese!$K$43="Sospeso","Sospesa",IF(Spese!$K$43="Da valutare","Da valutare",IF(E922="","Da completare",IF(D922&lt;=Spese!$J$43,"Saldata",IF(E922&lt;Parametri!$B$3,"Scaduta",IF(E922&lt;=Parametri!$B$3+Parametri!$B$4,"In scadenza","Programmata"))))))),"Da completare"))</f>
        <v/>
      </c>
      <c r="H922" s="27">
        <f>IF(A922="","",Spese!$D$43)</f>
        <v/>
      </c>
    </row>
    <row r="923">
      <c r="A923" s="5">
        <f>IFERROR(IF(OR(Spese!$A$43="",7&gt;Spese!$G$43),"",Spese!$A$43),"")</f>
        <v/>
      </c>
      <c r="B923" s="23">
        <f>IF(A923="","",Spese!$B$43)</f>
        <v/>
      </c>
      <c r="C923" s="23">
        <f>IF(A923="","",Spese!$C$43)</f>
        <v/>
      </c>
      <c r="D923" s="6">
        <f>IF(A923="","",7)</f>
        <v/>
      </c>
      <c r="E923" s="21">
        <f>IF(A923="","",IFERROR(EDATE(Spese!$I$43,(D923-1)*Spese!$H$43),""))</f>
        <v/>
      </c>
      <c r="F923" s="38">
        <f>IF(A923="","",IFERROR(IF(D923=Spese!$G$43,Spese!$L$43-Spese!$M$43*(Spese!$G$43-1),Spese!$M$43),""))</f>
        <v/>
      </c>
      <c r="G923" s="5">
        <f>IF(A923="","",IFERROR(IF(Spese!$K$43="Annullato","Annullata",IF(Spese!$K$43="Sospeso","Sospesa",IF(Spese!$K$43="Da valutare","Da valutare",IF(E923="","Da completare",IF(D923&lt;=Spese!$J$43,"Saldata",IF(E923&lt;Parametri!$B$3,"Scaduta",IF(E923&lt;=Parametri!$B$3+Parametri!$B$4,"In scadenza","Programmata"))))))),"Da completare"))</f>
        <v/>
      </c>
      <c r="H923" s="23">
        <f>IF(A923="","",Spese!$D$43)</f>
        <v/>
      </c>
    </row>
    <row r="924">
      <c r="A924" s="9">
        <f>IFERROR(IF(OR(Spese!$A$43="",8&gt;Spese!$G$43),"",Spese!$A$43),"")</f>
        <v/>
      </c>
      <c r="B924" s="27">
        <f>IF(A924="","",Spese!$B$43)</f>
        <v/>
      </c>
      <c r="C924" s="27">
        <f>IF(A924="","",Spese!$C$43)</f>
        <v/>
      </c>
      <c r="D924" s="10">
        <f>IF(A924="","",8)</f>
        <v/>
      </c>
      <c r="E924" s="25">
        <f>IF(A924="","",IFERROR(EDATE(Spese!$I$43,(D924-1)*Spese!$H$43),""))</f>
        <v/>
      </c>
      <c r="F924" s="40">
        <f>IF(A924="","",IFERROR(IF(D924=Spese!$G$43,Spese!$L$43-Spese!$M$43*(Spese!$G$43-1),Spese!$M$43),""))</f>
        <v/>
      </c>
      <c r="G924" s="9">
        <f>IF(A924="","",IFERROR(IF(Spese!$K$43="Annullato","Annullata",IF(Spese!$K$43="Sospeso","Sospesa",IF(Spese!$K$43="Da valutare","Da valutare",IF(E924="","Da completare",IF(D924&lt;=Spese!$J$43,"Saldata",IF(E924&lt;Parametri!$B$3,"Scaduta",IF(E924&lt;=Parametri!$B$3+Parametri!$B$4,"In scadenza","Programmata"))))))),"Da completare"))</f>
        <v/>
      </c>
      <c r="H924" s="27">
        <f>IF(A924="","",Spese!$D$43)</f>
        <v/>
      </c>
    </row>
    <row r="925">
      <c r="A925" s="5">
        <f>IFERROR(IF(OR(Spese!$A$43="",9&gt;Spese!$G$43),"",Spese!$A$43),"")</f>
        <v/>
      </c>
      <c r="B925" s="23">
        <f>IF(A925="","",Spese!$B$43)</f>
        <v/>
      </c>
      <c r="C925" s="23">
        <f>IF(A925="","",Spese!$C$43)</f>
        <v/>
      </c>
      <c r="D925" s="6">
        <f>IF(A925="","",9)</f>
        <v/>
      </c>
      <c r="E925" s="21">
        <f>IF(A925="","",IFERROR(EDATE(Spese!$I$43,(D925-1)*Spese!$H$43),""))</f>
        <v/>
      </c>
      <c r="F925" s="38">
        <f>IF(A925="","",IFERROR(IF(D925=Spese!$G$43,Spese!$L$43-Spese!$M$43*(Spese!$G$43-1),Spese!$M$43),""))</f>
        <v/>
      </c>
      <c r="G925" s="5">
        <f>IF(A925="","",IFERROR(IF(Spese!$K$43="Annullato","Annullata",IF(Spese!$K$43="Sospeso","Sospesa",IF(Spese!$K$43="Da valutare","Da valutare",IF(E925="","Da completare",IF(D925&lt;=Spese!$J$43,"Saldata",IF(E925&lt;Parametri!$B$3,"Scaduta",IF(E925&lt;=Parametri!$B$3+Parametri!$B$4,"In scadenza","Programmata"))))))),"Da completare"))</f>
        <v/>
      </c>
      <c r="H925" s="23">
        <f>IF(A925="","",Spese!$D$43)</f>
        <v/>
      </c>
    </row>
    <row r="926">
      <c r="A926" s="9">
        <f>IFERROR(IF(OR(Spese!$A$43="",10&gt;Spese!$G$43),"",Spese!$A$43),"")</f>
        <v/>
      </c>
      <c r="B926" s="27">
        <f>IF(A926="","",Spese!$B$43)</f>
        <v/>
      </c>
      <c r="C926" s="27">
        <f>IF(A926="","",Spese!$C$43)</f>
        <v/>
      </c>
      <c r="D926" s="10">
        <f>IF(A926="","",10)</f>
        <v/>
      </c>
      <c r="E926" s="25">
        <f>IF(A926="","",IFERROR(EDATE(Spese!$I$43,(D926-1)*Spese!$H$43),""))</f>
        <v/>
      </c>
      <c r="F926" s="40">
        <f>IF(A926="","",IFERROR(IF(D926=Spese!$G$43,Spese!$L$43-Spese!$M$43*(Spese!$G$43-1),Spese!$M$43),""))</f>
        <v/>
      </c>
      <c r="G926" s="9">
        <f>IF(A926="","",IFERROR(IF(Spese!$K$43="Annullato","Annullata",IF(Spese!$K$43="Sospeso","Sospesa",IF(Spese!$K$43="Da valutare","Da valutare",IF(E926="","Da completare",IF(D926&lt;=Spese!$J$43,"Saldata",IF(E926&lt;Parametri!$B$3,"Scaduta",IF(E926&lt;=Parametri!$B$3+Parametri!$B$4,"In scadenza","Programmata"))))))),"Da completare"))</f>
        <v/>
      </c>
      <c r="H926" s="27">
        <f>IF(A926="","",Spese!$D$43)</f>
        <v/>
      </c>
    </row>
    <row r="927">
      <c r="A927" s="5">
        <f>IFERROR(IF(OR(Spese!$A$43="",11&gt;Spese!$G$43),"",Spese!$A$43),"")</f>
        <v/>
      </c>
      <c r="B927" s="23">
        <f>IF(A927="","",Spese!$B$43)</f>
        <v/>
      </c>
      <c r="C927" s="23">
        <f>IF(A927="","",Spese!$C$43)</f>
        <v/>
      </c>
      <c r="D927" s="6">
        <f>IF(A927="","",11)</f>
        <v/>
      </c>
      <c r="E927" s="21">
        <f>IF(A927="","",IFERROR(EDATE(Spese!$I$43,(D927-1)*Spese!$H$43),""))</f>
        <v/>
      </c>
      <c r="F927" s="38">
        <f>IF(A927="","",IFERROR(IF(D927=Spese!$G$43,Spese!$L$43-Spese!$M$43*(Spese!$G$43-1),Spese!$M$43),""))</f>
        <v/>
      </c>
      <c r="G927" s="5">
        <f>IF(A927="","",IFERROR(IF(Spese!$K$43="Annullato","Annullata",IF(Spese!$K$43="Sospeso","Sospesa",IF(Spese!$K$43="Da valutare","Da valutare",IF(E927="","Da completare",IF(D927&lt;=Spese!$J$43,"Saldata",IF(E927&lt;Parametri!$B$3,"Scaduta",IF(E927&lt;=Parametri!$B$3+Parametri!$B$4,"In scadenza","Programmata"))))))),"Da completare"))</f>
        <v/>
      </c>
      <c r="H927" s="23">
        <f>IF(A927="","",Spese!$D$43)</f>
        <v/>
      </c>
    </row>
    <row r="928">
      <c r="A928" s="9">
        <f>IFERROR(IF(OR(Spese!$A$43="",12&gt;Spese!$G$43),"",Spese!$A$43),"")</f>
        <v/>
      </c>
      <c r="B928" s="27">
        <f>IF(A928="","",Spese!$B$43)</f>
        <v/>
      </c>
      <c r="C928" s="27">
        <f>IF(A928="","",Spese!$C$43)</f>
        <v/>
      </c>
      <c r="D928" s="10">
        <f>IF(A928="","",12)</f>
        <v/>
      </c>
      <c r="E928" s="25">
        <f>IF(A928="","",IFERROR(EDATE(Spese!$I$43,(D928-1)*Spese!$H$43),""))</f>
        <v/>
      </c>
      <c r="F928" s="40">
        <f>IF(A928="","",IFERROR(IF(D928=Spese!$G$43,Spese!$L$43-Spese!$M$43*(Spese!$G$43-1),Spese!$M$43),""))</f>
        <v/>
      </c>
      <c r="G928" s="9">
        <f>IF(A928="","",IFERROR(IF(Spese!$K$43="Annullato","Annullata",IF(Spese!$K$43="Sospeso","Sospesa",IF(Spese!$K$43="Da valutare","Da valutare",IF(E928="","Da completare",IF(D928&lt;=Spese!$J$43,"Saldata",IF(E928&lt;Parametri!$B$3,"Scaduta",IF(E928&lt;=Parametri!$B$3+Parametri!$B$4,"In scadenza","Programmata"))))))),"Da completare"))</f>
        <v/>
      </c>
      <c r="H928" s="27">
        <f>IF(A928="","",Spese!$D$43)</f>
        <v/>
      </c>
    </row>
    <row r="929">
      <c r="A929" s="5">
        <f>IFERROR(IF(OR(Spese!$A$43="",13&gt;Spese!$G$43),"",Spese!$A$43),"")</f>
        <v/>
      </c>
      <c r="B929" s="23">
        <f>IF(A929="","",Spese!$B$43)</f>
        <v/>
      </c>
      <c r="C929" s="23">
        <f>IF(A929="","",Spese!$C$43)</f>
        <v/>
      </c>
      <c r="D929" s="6">
        <f>IF(A929="","",13)</f>
        <v/>
      </c>
      <c r="E929" s="21">
        <f>IF(A929="","",IFERROR(EDATE(Spese!$I$43,(D929-1)*Spese!$H$43),""))</f>
        <v/>
      </c>
      <c r="F929" s="38">
        <f>IF(A929="","",IFERROR(IF(D929=Spese!$G$43,Spese!$L$43-Spese!$M$43*(Spese!$G$43-1),Spese!$M$43),""))</f>
        <v/>
      </c>
      <c r="G929" s="5">
        <f>IF(A929="","",IFERROR(IF(Spese!$K$43="Annullato","Annullata",IF(Spese!$K$43="Sospeso","Sospesa",IF(Spese!$K$43="Da valutare","Da valutare",IF(E929="","Da completare",IF(D929&lt;=Spese!$J$43,"Saldata",IF(E929&lt;Parametri!$B$3,"Scaduta",IF(E929&lt;=Parametri!$B$3+Parametri!$B$4,"In scadenza","Programmata"))))))),"Da completare"))</f>
        <v/>
      </c>
      <c r="H929" s="23">
        <f>IF(A929="","",Spese!$D$43)</f>
        <v/>
      </c>
    </row>
    <row r="930">
      <c r="A930" s="9">
        <f>IFERROR(IF(OR(Spese!$A$43="",14&gt;Spese!$G$43),"",Spese!$A$43),"")</f>
        <v/>
      </c>
      <c r="B930" s="27">
        <f>IF(A930="","",Spese!$B$43)</f>
        <v/>
      </c>
      <c r="C930" s="27">
        <f>IF(A930="","",Spese!$C$43)</f>
        <v/>
      </c>
      <c r="D930" s="10">
        <f>IF(A930="","",14)</f>
        <v/>
      </c>
      <c r="E930" s="25">
        <f>IF(A930="","",IFERROR(EDATE(Spese!$I$43,(D930-1)*Spese!$H$43),""))</f>
        <v/>
      </c>
      <c r="F930" s="40">
        <f>IF(A930="","",IFERROR(IF(D930=Spese!$G$43,Spese!$L$43-Spese!$M$43*(Spese!$G$43-1),Spese!$M$43),""))</f>
        <v/>
      </c>
      <c r="G930" s="9">
        <f>IF(A930="","",IFERROR(IF(Spese!$K$43="Annullato","Annullata",IF(Spese!$K$43="Sospeso","Sospesa",IF(Spese!$K$43="Da valutare","Da valutare",IF(E930="","Da completare",IF(D930&lt;=Spese!$J$43,"Saldata",IF(E930&lt;Parametri!$B$3,"Scaduta",IF(E930&lt;=Parametri!$B$3+Parametri!$B$4,"In scadenza","Programmata"))))))),"Da completare"))</f>
        <v/>
      </c>
      <c r="H930" s="27">
        <f>IF(A930="","",Spese!$D$43)</f>
        <v/>
      </c>
    </row>
    <row r="931">
      <c r="A931" s="5">
        <f>IFERROR(IF(OR(Spese!$A$43="",15&gt;Spese!$G$43),"",Spese!$A$43),"")</f>
        <v/>
      </c>
      <c r="B931" s="23">
        <f>IF(A931="","",Spese!$B$43)</f>
        <v/>
      </c>
      <c r="C931" s="23">
        <f>IF(A931="","",Spese!$C$43)</f>
        <v/>
      </c>
      <c r="D931" s="6">
        <f>IF(A931="","",15)</f>
        <v/>
      </c>
      <c r="E931" s="21">
        <f>IF(A931="","",IFERROR(EDATE(Spese!$I$43,(D931-1)*Spese!$H$43),""))</f>
        <v/>
      </c>
      <c r="F931" s="38">
        <f>IF(A931="","",IFERROR(IF(D931=Spese!$G$43,Spese!$L$43-Spese!$M$43*(Spese!$G$43-1),Spese!$M$43),""))</f>
        <v/>
      </c>
      <c r="G931" s="5">
        <f>IF(A931="","",IFERROR(IF(Spese!$K$43="Annullato","Annullata",IF(Spese!$K$43="Sospeso","Sospesa",IF(Spese!$K$43="Da valutare","Da valutare",IF(E931="","Da completare",IF(D931&lt;=Spese!$J$43,"Saldata",IF(E931&lt;Parametri!$B$3,"Scaduta",IF(E931&lt;=Parametri!$B$3+Parametri!$B$4,"In scadenza","Programmata"))))))),"Da completare"))</f>
        <v/>
      </c>
      <c r="H931" s="23">
        <f>IF(A931="","",Spese!$D$43)</f>
        <v/>
      </c>
    </row>
    <row r="932">
      <c r="A932" s="9">
        <f>IFERROR(IF(OR(Spese!$A$43="",16&gt;Spese!$G$43),"",Spese!$A$43),"")</f>
        <v/>
      </c>
      <c r="B932" s="27">
        <f>IF(A932="","",Spese!$B$43)</f>
        <v/>
      </c>
      <c r="C932" s="27">
        <f>IF(A932="","",Spese!$C$43)</f>
        <v/>
      </c>
      <c r="D932" s="10">
        <f>IF(A932="","",16)</f>
        <v/>
      </c>
      <c r="E932" s="25">
        <f>IF(A932="","",IFERROR(EDATE(Spese!$I$43,(D932-1)*Spese!$H$43),""))</f>
        <v/>
      </c>
      <c r="F932" s="40">
        <f>IF(A932="","",IFERROR(IF(D932=Spese!$G$43,Spese!$L$43-Spese!$M$43*(Spese!$G$43-1),Spese!$M$43),""))</f>
        <v/>
      </c>
      <c r="G932" s="9">
        <f>IF(A932="","",IFERROR(IF(Spese!$K$43="Annullato","Annullata",IF(Spese!$K$43="Sospeso","Sospesa",IF(Spese!$K$43="Da valutare","Da valutare",IF(E932="","Da completare",IF(D932&lt;=Spese!$J$43,"Saldata",IF(E932&lt;Parametri!$B$3,"Scaduta",IF(E932&lt;=Parametri!$B$3+Parametri!$B$4,"In scadenza","Programmata"))))))),"Da completare"))</f>
        <v/>
      </c>
      <c r="H932" s="27">
        <f>IF(A932="","",Spese!$D$43)</f>
        <v/>
      </c>
    </row>
    <row r="933">
      <c r="A933" s="5">
        <f>IFERROR(IF(OR(Spese!$A$43="",17&gt;Spese!$G$43),"",Spese!$A$43),"")</f>
        <v/>
      </c>
      <c r="B933" s="23">
        <f>IF(A933="","",Spese!$B$43)</f>
        <v/>
      </c>
      <c r="C933" s="23">
        <f>IF(A933="","",Spese!$C$43)</f>
        <v/>
      </c>
      <c r="D933" s="6">
        <f>IF(A933="","",17)</f>
        <v/>
      </c>
      <c r="E933" s="21">
        <f>IF(A933="","",IFERROR(EDATE(Spese!$I$43,(D933-1)*Spese!$H$43),""))</f>
        <v/>
      </c>
      <c r="F933" s="38">
        <f>IF(A933="","",IFERROR(IF(D933=Spese!$G$43,Spese!$L$43-Spese!$M$43*(Spese!$G$43-1),Spese!$M$43),""))</f>
        <v/>
      </c>
      <c r="G933" s="5">
        <f>IF(A933="","",IFERROR(IF(Spese!$K$43="Annullato","Annullata",IF(Spese!$K$43="Sospeso","Sospesa",IF(Spese!$K$43="Da valutare","Da valutare",IF(E933="","Da completare",IF(D933&lt;=Spese!$J$43,"Saldata",IF(E933&lt;Parametri!$B$3,"Scaduta",IF(E933&lt;=Parametri!$B$3+Parametri!$B$4,"In scadenza","Programmata"))))))),"Da completare"))</f>
        <v/>
      </c>
      <c r="H933" s="23">
        <f>IF(A933="","",Spese!$D$43)</f>
        <v/>
      </c>
    </row>
    <row r="934">
      <c r="A934" s="9">
        <f>IFERROR(IF(OR(Spese!$A$43="",18&gt;Spese!$G$43),"",Spese!$A$43),"")</f>
        <v/>
      </c>
      <c r="B934" s="27">
        <f>IF(A934="","",Spese!$B$43)</f>
        <v/>
      </c>
      <c r="C934" s="27">
        <f>IF(A934="","",Spese!$C$43)</f>
        <v/>
      </c>
      <c r="D934" s="10">
        <f>IF(A934="","",18)</f>
        <v/>
      </c>
      <c r="E934" s="25">
        <f>IF(A934="","",IFERROR(EDATE(Spese!$I$43,(D934-1)*Spese!$H$43),""))</f>
        <v/>
      </c>
      <c r="F934" s="40">
        <f>IF(A934="","",IFERROR(IF(D934=Spese!$G$43,Spese!$L$43-Spese!$M$43*(Spese!$G$43-1),Spese!$M$43),""))</f>
        <v/>
      </c>
      <c r="G934" s="9">
        <f>IF(A934="","",IFERROR(IF(Spese!$K$43="Annullato","Annullata",IF(Spese!$K$43="Sospeso","Sospesa",IF(Spese!$K$43="Da valutare","Da valutare",IF(E934="","Da completare",IF(D934&lt;=Spese!$J$43,"Saldata",IF(E934&lt;Parametri!$B$3,"Scaduta",IF(E934&lt;=Parametri!$B$3+Parametri!$B$4,"In scadenza","Programmata"))))))),"Da completare"))</f>
        <v/>
      </c>
      <c r="H934" s="27">
        <f>IF(A934="","",Spese!$D$43)</f>
        <v/>
      </c>
    </row>
    <row r="935">
      <c r="A935" s="5">
        <f>IFERROR(IF(OR(Spese!$A$43="",19&gt;Spese!$G$43),"",Spese!$A$43),"")</f>
        <v/>
      </c>
      <c r="B935" s="23">
        <f>IF(A935="","",Spese!$B$43)</f>
        <v/>
      </c>
      <c r="C935" s="23">
        <f>IF(A935="","",Spese!$C$43)</f>
        <v/>
      </c>
      <c r="D935" s="6">
        <f>IF(A935="","",19)</f>
        <v/>
      </c>
      <c r="E935" s="21">
        <f>IF(A935="","",IFERROR(EDATE(Spese!$I$43,(D935-1)*Spese!$H$43),""))</f>
        <v/>
      </c>
      <c r="F935" s="38">
        <f>IF(A935="","",IFERROR(IF(D935=Spese!$G$43,Spese!$L$43-Spese!$M$43*(Spese!$G$43-1),Spese!$M$43),""))</f>
        <v/>
      </c>
      <c r="G935" s="5">
        <f>IF(A935="","",IFERROR(IF(Spese!$K$43="Annullato","Annullata",IF(Spese!$K$43="Sospeso","Sospesa",IF(Spese!$K$43="Da valutare","Da valutare",IF(E935="","Da completare",IF(D935&lt;=Spese!$J$43,"Saldata",IF(E935&lt;Parametri!$B$3,"Scaduta",IF(E935&lt;=Parametri!$B$3+Parametri!$B$4,"In scadenza","Programmata"))))))),"Da completare"))</f>
        <v/>
      </c>
      <c r="H935" s="23">
        <f>IF(A935="","",Spese!$D$43)</f>
        <v/>
      </c>
    </row>
    <row r="936">
      <c r="A936" s="9">
        <f>IFERROR(IF(OR(Spese!$A$43="",20&gt;Spese!$G$43),"",Spese!$A$43),"")</f>
        <v/>
      </c>
      <c r="B936" s="27">
        <f>IF(A936="","",Spese!$B$43)</f>
        <v/>
      </c>
      <c r="C936" s="27">
        <f>IF(A936="","",Spese!$C$43)</f>
        <v/>
      </c>
      <c r="D936" s="10">
        <f>IF(A936="","",20)</f>
        <v/>
      </c>
      <c r="E936" s="25">
        <f>IF(A936="","",IFERROR(EDATE(Spese!$I$43,(D936-1)*Spese!$H$43),""))</f>
        <v/>
      </c>
      <c r="F936" s="40">
        <f>IF(A936="","",IFERROR(IF(D936=Spese!$G$43,Spese!$L$43-Spese!$M$43*(Spese!$G$43-1),Spese!$M$43),""))</f>
        <v/>
      </c>
      <c r="G936" s="9">
        <f>IF(A936="","",IFERROR(IF(Spese!$K$43="Annullato","Annullata",IF(Spese!$K$43="Sospeso","Sospesa",IF(Spese!$K$43="Da valutare","Da valutare",IF(E936="","Da completare",IF(D936&lt;=Spese!$J$43,"Saldata",IF(E936&lt;Parametri!$B$3,"Scaduta",IF(E936&lt;=Parametri!$B$3+Parametri!$B$4,"In scadenza","Programmata"))))))),"Da completare"))</f>
        <v/>
      </c>
      <c r="H936" s="27">
        <f>IF(A936="","",Spese!$D$43)</f>
        <v/>
      </c>
    </row>
    <row r="937">
      <c r="A937" s="5">
        <f>IFERROR(IF(OR(Spese!$A$43="",21&gt;Spese!$G$43),"",Spese!$A$43),"")</f>
        <v/>
      </c>
      <c r="B937" s="23">
        <f>IF(A937="","",Spese!$B$43)</f>
        <v/>
      </c>
      <c r="C937" s="23">
        <f>IF(A937="","",Spese!$C$43)</f>
        <v/>
      </c>
      <c r="D937" s="6">
        <f>IF(A937="","",21)</f>
        <v/>
      </c>
      <c r="E937" s="21">
        <f>IF(A937="","",IFERROR(EDATE(Spese!$I$43,(D937-1)*Spese!$H$43),""))</f>
        <v/>
      </c>
      <c r="F937" s="38">
        <f>IF(A937="","",IFERROR(IF(D937=Spese!$G$43,Spese!$L$43-Spese!$M$43*(Spese!$G$43-1),Spese!$M$43),""))</f>
        <v/>
      </c>
      <c r="G937" s="5">
        <f>IF(A937="","",IFERROR(IF(Spese!$K$43="Annullato","Annullata",IF(Spese!$K$43="Sospeso","Sospesa",IF(Spese!$K$43="Da valutare","Da valutare",IF(E937="","Da completare",IF(D937&lt;=Spese!$J$43,"Saldata",IF(E937&lt;Parametri!$B$3,"Scaduta",IF(E937&lt;=Parametri!$B$3+Parametri!$B$4,"In scadenza","Programmata"))))))),"Da completare"))</f>
        <v/>
      </c>
      <c r="H937" s="23">
        <f>IF(A937="","",Spese!$D$43)</f>
        <v/>
      </c>
    </row>
    <row r="938">
      <c r="A938" s="9">
        <f>IFERROR(IF(OR(Spese!$A$43="",22&gt;Spese!$G$43),"",Spese!$A$43),"")</f>
        <v/>
      </c>
      <c r="B938" s="27">
        <f>IF(A938="","",Spese!$B$43)</f>
        <v/>
      </c>
      <c r="C938" s="27">
        <f>IF(A938="","",Spese!$C$43)</f>
        <v/>
      </c>
      <c r="D938" s="10">
        <f>IF(A938="","",22)</f>
        <v/>
      </c>
      <c r="E938" s="25">
        <f>IF(A938="","",IFERROR(EDATE(Spese!$I$43,(D938-1)*Spese!$H$43),""))</f>
        <v/>
      </c>
      <c r="F938" s="40">
        <f>IF(A938="","",IFERROR(IF(D938=Spese!$G$43,Spese!$L$43-Spese!$M$43*(Spese!$G$43-1),Spese!$M$43),""))</f>
        <v/>
      </c>
      <c r="G938" s="9">
        <f>IF(A938="","",IFERROR(IF(Spese!$K$43="Annullato","Annullata",IF(Spese!$K$43="Sospeso","Sospesa",IF(Spese!$K$43="Da valutare","Da valutare",IF(E938="","Da completare",IF(D938&lt;=Spese!$J$43,"Saldata",IF(E938&lt;Parametri!$B$3,"Scaduta",IF(E938&lt;=Parametri!$B$3+Parametri!$B$4,"In scadenza","Programmata"))))))),"Da completare"))</f>
        <v/>
      </c>
      <c r="H938" s="27">
        <f>IF(A938="","",Spese!$D$43)</f>
        <v/>
      </c>
    </row>
    <row r="939">
      <c r="A939" s="5">
        <f>IFERROR(IF(OR(Spese!$A$43="",23&gt;Spese!$G$43),"",Spese!$A$43),"")</f>
        <v/>
      </c>
      <c r="B939" s="23">
        <f>IF(A939="","",Spese!$B$43)</f>
        <v/>
      </c>
      <c r="C939" s="23">
        <f>IF(A939="","",Spese!$C$43)</f>
        <v/>
      </c>
      <c r="D939" s="6">
        <f>IF(A939="","",23)</f>
        <v/>
      </c>
      <c r="E939" s="21">
        <f>IF(A939="","",IFERROR(EDATE(Spese!$I$43,(D939-1)*Spese!$H$43),""))</f>
        <v/>
      </c>
      <c r="F939" s="38">
        <f>IF(A939="","",IFERROR(IF(D939=Spese!$G$43,Spese!$L$43-Spese!$M$43*(Spese!$G$43-1),Spese!$M$43),""))</f>
        <v/>
      </c>
      <c r="G939" s="5">
        <f>IF(A939="","",IFERROR(IF(Spese!$K$43="Annullato","Annullata",IF(Spese!$K$43="Sospeso","Sospesa",IF(Spese!$K$43="Da valutare","Da valutare",IF(E939="","Da completare",IF(D939&lt;=Spese!$J$43,"Saldata",IF(E939&lt;Parametri!$B$3,"Scaduta",IF(E939&lt;=Parametri!$B$3+Parametri!$B$4,"In scadenza","Programmata"))))))),"Da completare"))</f>
        <v/>
      </c>
      <c r="H939" s="23">
        <f>IF(A939="","",Spese!$D$43)</f>
        <v/>
      </c>
    </row>
    <row r="940">
      <c r="A940" s="9">
        <f>IFERROR(IF(OR(Spese!$A$43="",24&gt;Spese!$G$43),"",Spese!$A$43),"")</f>
        <v/>
      </c>
      <c r="B940" s="27">
        <f>IF(A940="","",Spese!$B$43)</f>
        <v/>
      </c>
      <c r="C940" s="27">
        <f>IF(A940="","",Spese!$C$43)</f>
        <v/>
      </c>
      <c r="D940" s="10">
        <f>IF(A940="","",24)</f>
        <v/>
      </c>
      <c r="E940" s="25">
        <f>IF(A940="","",IFERROR(EDATE(Spese!$I$43,(D940-1)*Spese!$H$43),""))</f>
        <v/>
      </c>
      <c r="F940" s="40">
        <f>IF(A940="","",IFERROR(IF(D940=Spese!$G$43,Spese!$L$43-Spese!$M$43*(Spese!$G$43-1),Spese!$M$43),""))</f>
        <v/>
      </c>
      <c r="G940" s="9">
        <f>IF(A940="","",IFERROR(IF(Spese!$K$43="Annullato","Annullata",IF(Spese!$K$43="Sospeso","Sospesa",IF(Spese!$K$43="Da valutare","Da valutare",IF(E940="","Da completare",IF(D940&lt;=Spese!$J$43,"Saldata",IF(E940&lt;Parametri!$B$3,"Scaduta",IF(E940&lt;=Parametri!$B$3+Parametri!$B$4,"In scadenza","Programmata"))))))),"Da completare"))</f>
        <v/>
      </c>
      <c r="H940" s="27">
        <f>IF(A940="","",Spese!$D$43)</f>
        <v/>
      </c>
    </row>
    <row r="941">
      <c r="A941" s="5">
        <f>IFERROR(IF(OR(Spese!$A$44="",1&gt;Spese!$G$44),"",Spese!$A$44),"")</f>
        <v/>
      </c>
      <c r="B941" s="23">
        <f>IF(A941="","",Spese!$B$44)</f>
        <v/>
      </c>
      <c r="C941" s="23">
        <f>IF(A941="","",Spese!$C$44)</f>
        <v/>
      </c>
      <c r="D941" s="6">
        <f>IF(A941="","",1)</f>
        <v/>
      </c>
      <c r="E941" s="21">
        <f>IF(A941="","",IFERROR(EDATE(Spese!$I$44,(D941-1)*Spese!$H$44),""))</f>
        <v/>
      </c>
      <c r="F941" s="38">
        <f>IF(A941="","",IFERROR(IF(D941=Spese!$G$44,Spese!$L$44-Spese!$M$44*(Spese!$G$44-1),Spese!$M$44),""))</f>
        <v/>
      </c>
      <c r="G941" s="5">
        <f>IF(A941="","",IFERROR(IF(Spese!$K$44="Annullato","Annullata",IF(Spese!$K$44="Sospeso","Sospesa",IF(Spese!$K$44="Da valutare","Da valutare",IF(E941="","Da completare",IF(D941&lt;=Spese!$J$44,"Saldata",IF(E941&lt;Parametri!$B$3,"Scaduta",IF(E941&lt;=Parametri!$B$3+Parametri!$B$4,"In scadenza","Programmata"))))))),"Da completare"))</f>
        <v/>
      </c>
      <c r="H941" s="23">
        <f>IF(A941="","",Spese!$D$44)</f>
        <v/>
      </c>
    </row>
    <row r="942">
      <c r="A942" s="9">
        <f>IFERROR(IF(OR(Spese!$A$44="",2&gt;Spese!$G$44),"",Spese!$A$44),"")</f>
        <v/>
      </c>
      <c r="B942" s="27">
        <f>IF(A942="","",Spese!$B$44)</f>
        <v/>
      </c>
      <c r="C942" s="27">
        <f>IF(A942="","",Spese!$C$44)</f>
        <v/>
      </c>
      <c r="D942" s="10">
        <f>IF(A942="","",2)</f>
        <v/>
      </c>
      <c r="E942" s="25">
        <f>IF(A942="","",IFERROR(EDATE(Spese!$I$44,(D942-1)*Spese!$H$44),""))</f>
        <v/>
      </c>
      <c r="F942" s="40">
        <f>IF(A942="","",IFERROR(IF(D942=Spese!$G$44,Spese!$L$44-Spese!$M$44*(Spese!$G$44-1),Spese!$M$44),""))</f>
        <v/>
      </c>
      <c r="G942" s="9">
        <f>IF(A942="","",IFERROR(IF(Spese!$K$44="Annullato","Annullata",IF(Spese!$K$44="Sospeso","Sospesa",IF(Spese!$K$44="Da valutare","Da valutare",IF(E942="","Da completare",IF(D942&lt;=Spese!$J$44,"Saldata",IF(E942&lt;Parametri!$B$3,"Scaduta",IF(E942&lt;=Parametri!$B$3+Parametri!$B$4,"In scadenza","Programmata"))))))),"Da completare"))</f>
        <v/>
      </c>
      <c r="H942" s="27">
        <f>IF(A942="","",Spese!$D$44)</f>
        <v/>
      </c>
    </row>
    <row r="943">
      <c r="A943" s="5">
        <f>IFERROR(IF(OR(Spese!$A$44="",3&gt;Spese!$G$44),"",Spese!$A$44),"")</f>
        <v/>
      </c>
      <c r="B943" s="23">
        <f>IF(A943="","",Spese!$B$44)</f>
        <v/>
      </c>
      <c r="C943" s="23">
        <f>IF(A943="","",Spese!$C$44)</f>
        <v/>
      </c>
      <c r="D943" s="6">
        <f>IF(A943="","",3)</f>
        <v/>
      </c>
      <c r="E943" s="21">
        <f>IF(A943="","",IFERROR(EDATE(Spese!$I$44,(D943-1)*Spese!$H$44),""))</f>
        <v/>
      </c>
      <c r="F943" s="38">
        <f>IF(A943="","",IFERROR(IF(D943=Spese!$G$44,Spese!$L$44-Spese!$M$44*(Spese!$G$44-1),Spese!$M$44),""))</f>
        <v/>
      </c>
      <c r="G943" s="5">
        <f>IF(A943="","",IFERROR(IF(Spese!$K$44="Annullato","Annullata",IF(Spese!$K$44="Sospeso","Sospesa",IF(Spese!$K$44="Da valutare","Da valutare",IF(E943="","Da completare",IF(D943&lt;=Spese!$J$44,"Saldata",IF(E943&lt;Parametri!$B$3,"Scaduta",IF(E943&lt;=Parametri!$B$3+Parametri!$B$4,"In scadenza","Programmata"))))))),"Da completare"))</f>
        <v/>
      </c>
      <c r="H943" s="23">
        <f>IF(A943="","",Spese!$D$44)</f>
        <v/>
      </c>
    </row>
    <row r="944">
      <c r="A944" s="9">
        <f>IFERROR(IF(OR(Spese!$A$44="",4&gt;Spese!$G$44),"",Spese!$A$44),"")</f>
        <v/>
      </c>
      <c r="B944" s="27">
        <f>IF(A944="","",Spese!$B$44)</f>
        <v/>
      </c>
      <c r="C944" s="27">
        <f>IF(A944="","",Spese!$C$44)</f>
        <v/>
      </c>
      <c r="D944" s="10">
        <f>IF(A944="","",4)</f>
        <v/>
      </c>
      <c r="E944" s="25">
        <f>IF(A944="","",IFERROR(EDATE(Spese!$I$44,(D944-1)*Spese!$H$44),""))</f>
        <v/>
      </c>
      <c r="F944" s="40">
        <f>IF(A944="","",IFERROR(IF(D944=Spese!$G$44,Spese!$L$44-Spese!$M$44*(Spese!$G$44-1),Spese!$M$44),""))</f>
        <v/>
      </c>
      <c r="G944" s="9">
        <f>IF(A944="","",IFERROR(IF(Spese!$K$44="Annullato","Annullata",IF(Spese!$K$44="Sospeso","Sospesa",IF(Spese!$K$44="Da valutare","Da valutare",IF(E944="","Da completare",IF(D944&lt;=Spese!$J$44,"Saldata",IF(E944&lt;Parametri!$B$3,"Scaduta",IF(E944&lt;=Parametri!$B$3+Parametri!$B$4,"In scadenza","Programmata"))))))),"Da completare"))</f>
        <v/>
      </c>
      <c r="H944" s="27">
        <f>IF(A944="","",Spese!$D$44)</f>
        <v/>
      </c>
    </row>
    <row r="945">
      <c r="A945" s="5">
        <f>IFERROR(IF(OR(Spese!$A$44="",5&gt;Spese!$G$44),"",Spese!$A$44),"")</f>
        <v/>
      </c>
      <c r="B945" s="23">
        <f>IF(A945="","",Spese!$B$44)</f>
        <v/>
      </c>
      <c r="C945" s="23">
        <f>IF(A945="","",Spese!$C$44)</f>
        <v/>
      </c>
      <c r="D945" s="6">
        <f>IF(A945="","",5)</f>
        <v/>
      </c>
      <c r="E945" s="21">
        <f>IF(A945="","",IFERROR(EDATE(Spese!$I$44,(D945-1)*Spese!$H$44),""))</f>
        <v/>
      </c>
      <c r="F945" s="38">
        <f>IF(A945="","",IFERROR(IF(D945=Spese!$G$44,Spese!$L$44-Spese!$M$44*(Spese!$G$44-1),Spese!$M$44),""))</f>
        <v/>
      </c>
      <c r="G945" s="5">
        <f>IF(A945="","",IFERROR(IF(Spese!$K$44="Annullato","Annullata",IF(Spese!$K$44="Sospeso","Sospesa",IF(Spese!$K$44="Da valutare","Da valutare",IF(E945="","Da completare",IF(D945&lt;=Spese!$J$44,"Saldata",IF(E945&lt;Parametri!$B$3,"Scaduta",IF(E945&lt;=Parametri!$B$3+Parametri!$B$4,"In scadenza","Programmata"))))))),"Da completare"))</f>
        <v/>
      </c>
      <c r="H945" s="23">
        <f>IF(A945="","",Spese!$D$44)</f>
        <v/>
      </c>
    </row>
    <row r="946">
      <c r="A946" s="9">
        <f>IFERROR(IF(OR(Spese!$A$44="",6&gt;Spese!$G$44),"",Spese!$A$44),"")</f>
        <v/>
      </c>
      <c r="B946" s="27">
        <f>IF(A946="","",Spese!$B$44)</f>
        <v/>
      </c>
      <c r="C946" s="27">
        <f>IF(A946="","",Spese!$C$44)</f>
        <v/>
      </c>
      <c r="D946" s="10">
        <f>IF(A946="","",6)</f>
        <v/>
      </c>
      <c r="E946" s="25">
        <f>IF(A946="","",IFERROR(EDATE(Spese!$I$44,(D946-1)*Spese!$H$44),""))</f>
        <v/>
      </c>
      <c r="F946" s="40">
        <f>IF(A946="","",IFERROR(IF(D946=Spese!$G$44,Spese!$L$44-Spese!$M$44*(Spese!$G$44-1),Spese!$M$44),""))</f>
        <v/>
      </c>
      <c r="G946" s="9">
        <f>IF(A946="","",IFERROR(IF(Spese!$K$44="Annullato","Annullata",IF(Spese!$K$44="Sospeso","Sospesa",IF(Spese!$K$44="Da valutare","Da valutare",IF(E946="","Da completare",IF(D946&lt;=Spese!$J$44,"Saldata",IF(E946&lt;Parametri!$B$3,"Scaduta",IF(E946&lt;=Parametri!$B$3+Parametri!$B$4,"In scadenza","Programmata"))))))),"Da completare"))</f>
        <v/>
      </c>
      <c r="H946" s="27">
        <f>IF(A946="","",Spese!$D$44)</f>
        <v/>
      </c>
    </row>
    <row r="947">
      <c r="A947" s="5">
        <f>IFERROR(IF(OR(Spese!$A$44="",7&gt;Spese!$G$44),"",Spese!$A$44),"")</f>
        <v/>
      </c>
      <c r="B947" s="23">
        <f>IF(A947="","",Spese!$B$44)</f>
        <v/>
      </c>
      <c r="C947" s="23">
        <f>IF(A947="","",Spese!$C$44)</f>
        <v/>
      </c>
      <c r="D947" s="6">
        <f>IF(A947="","",7)</f>
        <v/>
      </c>
      <c r="E947" s="21">
        <f>IF(A947="","",IFERROR(EDATE(Spese!$I$44,(D947-1)*Spese!$H$44),""))</f>
        <v/>
      </c>
      <c r="F947" s="38">
        <f>IF(A947="","",IFERROR(IF(D947=Spese!$G$44,Spese!$L$44-Spese!$M$44*(Spese!$G$44-1),Spese!$M$44),""))</f>
        <v/>
      </c>
      <c r="G947" s="5">
        <f>IF(A947="","",IFERROR(IF(Spese!$K$44="Annullato","Annullata",IF(Spese!$K$44="Sospeso","Sospesa",IF(Spese!$K$44="Da valutare","Da valutare",IF(E947="","Da completare",IF(D947&lt;=Spese!$J$44,"Saldata",IF(E947&lt;Parametri!$B$3,"Scaduta",IF(E947&lt;=Parametri!$B$3+Parametri!$B$4,"In scadenza","Programmata"))))))),"Da completare"))</f>
        <v/>
      </c>
      <c r="H947" s="23">
        <f>IF(A947="","",Spese!$D$44)</f>
        <v/>
      </c>
    </row>
    <row r="948">
      <c r="A948" s="9">
        <f>IFERROR(IF(OR(Spese!$A$44="",8&gt;Spese!$G$44),"",Spese!$A$44),"")</f>
        <v/>
      </c>
      <c r="B948" s="27">
        <f>IF(A948="","",Spese!$B$44)</f>
        <v/>
      </c>
      <c r="C948" s="27">
        <f>IF(A948="","",Spese!$C$44)</f>
        <v/>
      </c>
      <c r="D948" s="10">
        <f>IF(A948="","",8)</f>
        <v/>
      </c>
      <c r="E948" s="25">
        <f>IF(A948="","",IFERROR(EDATE(Spese!$I$44,(D948-1)*Spese!$H$44),""))</f>
        <v/>
      </c>
      <c r="F948" s="40">
        <f>IF(A948="","",IFERROR(IF(D948=Spese!$G$44,Spese!$L$44-Spese!$M$44*(Spese!$G$44-1),Spese!$M$44),""))</f>
        <v/>
      </c>
      <c r="G948" s="9">
        <f>IF(A948="","",IFERROR(IF(Spese!$K$44="Annullato","Annullata",IF(Spese!$K$44="Sospeso","Sospesa",IF(Spese!$K$44="Da valutare","Da valutare",IF(E948="","Da completare",IF(D948&lt;=Spese!$J$44,"Saldata",IF(E948&lt;Parametri!$B$3,"Scaduta",IF(E948&lt;=Parametri!$B$3+Parametri!$B$4,"In scadenza","Programmata"))))))),"Da completare"))</f>
        <v/>
      </c>
      <c r="H948" s="27">
        <f>IF(A948="","",Spese!$D$44)</f>
        <v/>
      </c>
    </row>
    <row r="949">
      <c r="A949" s="5">
        <f>IFERROR(IF(OR(Spese!$A$44="",9&gt;Spese!$G$44),"",Spese!$A$44),"")</f>
        <v/>
      </c>
      <c r="B949" s="23">
        <f>IF(A949="","",Spese!$B$44)</f>
        <v/>
      </c>
      <c r="C949" s="23">
        <f>IF(A949="","",Spese!$C$44)</f>
        <v/>
      </c>
      <c r="D949" s="6">
        <f>IF(A949="","",9)</f>
        <v/>
      </c>
      <c r="E949" s="21">
        <f>IF(A949="","",IFERROR(EDATE(Spese!$I$44,(D949-1)*Spese!$H$44),""))</f>
        <v/>
      </c>
      <c r="F949" s="38">
        <f>IF(A949="","",IFERROR(IF(D949=Spese!$G$44,Spese!$L$44-Spese!$M$44*(Spese!$G$44-1),Spese!$M$44),""))</f>
        <v/>
      </c>
      <c r="G949" s="5">
        <f>IF(A949="","",IFERROR(IF(Spese!$K$44="Annullato","Annullata",IF(Spese!$K$44="Sospeso","Sospesa",IF(Spese!$K$44="Da valutare","Da valutare",IF(E949="","Da completare",IF(D949&lt;=Spese!$J$44,"Saldata",IF(E949&lt;Parametri!$B$3,"Scaduta",IF(E949&lt;=Parametri!$B$3+Parametri!$B$4,"In scadenza","Programmata"))))))),"Da completare"))</f>
        <v/>
      </c>
      <c r="H949" s="23">
        <f>IF(A949="","",Spese!$D$44)</f>
        <v/>
      </c>
    </row>
    <row r="950">
      <c r="A950" s="9">
        <f>IFERROR(IF(OR(Spese!$A$44="",10&gt;Spese!$G$44),"",Spese!$A$44),"")</f>
        <v/>
      </c>
      <c r="B950" s="27">
        <f>IF(A950="","",Spese!$B$44)</f>
        <v/>
      </c>
      <c r="C950" s="27">
        <f>IF(A950="","",Spese!$C$44)</f>
        <v/>
      </c>
      <c r="D950" s="10">
        <f>IF(A950="","",10)</f>
        <v/>
      </c>
      <c r="E950" s="25">
        <f>IF(A950="","",IFERROR(EDATE(Spese!$I$44,(D950-1)*Spese!$H$44),""))</f>
        <v/>
      </c>
      <c r="F950" s="40">
        <f>IF(A950="","",IFERROR(IF(D950=Spese!$G$44,Spese!$L$44-Spese!$M$44*(Spese!$G$44-1),Spese!$M$44),""))</f>
        <v/>
      </c>
      <c r="G950" s="9">
        <f>IF(A950="","",IFERROR(IF(Spese!$K$44="Annullato","Annullata",IF(Spese!$K$44="Sospeso","Sospesa",IF(Spese!$K$44="Da valutare","Da valutare",IF(E950="","Da completare",IF(D950&lt;=Spese!$J$44,"Saldata",IF(E950&lt;Parametri!$B$3,"Scaduta",IF(E950&lt;=Parametri!$B$3+Parametri!$B$4,"In scadenza","Programmata"))))))),"Da completare"))</f>
        <v/>
      </c>
      <c r="H950" s="27">
        <f>IF(A950="","",Spese!$D$44)</f>
        <v/>
      </c>
    </row>
    <row r="951">
      <c r="A951" s="5">
        <f>IFERROR(IF(OR(Spese!$A$44="",11&gt;Spese!$G$44),"",Spese!$A$44),"")</f>
        <v/>
      </c>
      <c r="B951" s="23">
        <f>IF(A951="","",Spese!$B$44)</f>
        <v/>
      </c>
      <c r="C951" s="23">
        <f>IF(A951="","",Spese!$C$44)</f>
        <v/>
      </c>
      <c r="D951" s="6">
        <f>IF(A951="","",11)</f>
        <v/>
      </c>
      <c r="E951" s="21">
        <f>IF(A951="","",IFERROR(EDATE(Spese!$I$44,(D951-1)*Spese!$H$44),""))</f>
        <v/>
      </c>
      <c r="F951" s="38">
        <f>IF(A951="","",IFERROR(IF(D951=Spese!$G$44,Spese!$L$44-Spese!$M$44*(Spese!$G$44-1),Spese!$M$44),""))</f>
        <v/>
      </c>
      <c r="G951" s="5">
        <f>IF(A951="","",IFERROR(IF(Spese!$K$44="Annullato","Annullata",IF(Spese!$K$44="Sospeso","Sospesa",IF(Spese!$K$44="Da valutare","Da valutare",IF(E951="","Da completare",IF(D951&lt;=Spese!$J$44,"Saldata",IF(E951&lt;Parametri!$B$3,"Scaduta",IF(E951&lt;=Parametri!$B$3+Parametri!$B$4,"In scadenza","Programmata"))))))),"Da completare"))</f>
        <v/>
      </c>
      <c r="H951" s="23">
        <f>IF(A951="","",Spese!$D$44)</f>
        <v/>
      </c>
    </row>
    <row r="952">
      <c r="A952" s="9">
        <f>IFERROR(IF(OR(Spese!$A$44="",12&gt;Spese!$G$44),"",Spese!$A$44),"")</f>
        <v/>
      </c>
      <c r="B952" s="27">
        <f>IF(A952="","",Spese!$B$44)</f>
        <v/>
      </c>
      <c r="C952" s="27">
        <f>IF(A952="","",Spese!$C$44)</f>
        <v/>
      </c>
      <c r="D952" s="10">
        <f>IF(A952="","",12)</f>
        <v/>
      </c>
      <c r="E952" s="25">
        <f>IF(A952="","",IFERROR(EDATE(Spese!$I$44,(D952-1)*Spese!$H$44),""))</f>
        <v/>
      </c>
      <c r="F952" s="40">
        <f>IF(A952="","",IFERROR(IF(D952=Spese!$G$44,Spese!$L$44-Spese!$M$44*(Spese!$G$44-1),Spese!$M$44),""))</f>
        <v/>
      </c>
      <c r="G952" s="9">
        <f>IF(A952="","",IFERROR(IF(Spese!$K$44="Annullato","Annullata",IF(Spese!$K$44="Sospeso","Sospesa",IF(Spese!$K$44="Da valutare","Da valutare",IF(E952="","Da completare",IF(D952&lt;=Spese!$J$44,"Saldata",IF(E952&lt;Parametri!$B$3,"Scaduta",IF(E952&lt;=Parametri!$B$3+Parametri!$B$4,"In scadenza","Programmata"))))))),"Da completare"))</f>
        <v/>
      </c>
      <c r="H952" s="27">
        <f>IF(A952="","",Spese!$D$44)</f>
        <v/>
      </c>
    </row>
    <row r="953">
      <c r="A953" s="5">
        <f>IFERROR(IF(OR(Spese!$A$44="",13&gt;Spese!$G$44),"",Spese!$A$44),"")</f>
        <v/>
      </c>
      <c r="B953" s="23">
        <f>IF(A953="","",Spese!$B$44)</f>
        <v/>
      </c>
      <c r="C953" s="23">
        <f>IF(A953="","",Spese!$C$44)</f>
        <v/>
      </c>
      <c r="D953" s="6">
        <f>IF(A953="","",13)</f>
        <v/>
      </c>
      <c r="E953" s="21">
        <f>IF(A953="","",IFERROR(EDATE(Spese!$I$44,(D953-1)*Spese!$H$44),""))</f>
        <v/>
      </c>
      <c r="F953" s="38">
        <f>IF(A953="","",IFERROR(IF(D953=Spese!$G$44,Spese!$L$44-Spese!$M$44*(Spese!$G$44-1),Spese!$M$44),""))</f>
        <v/>
      </c>
      <c r="G953" s="5">
        <f>IF(A953="","",IFERROR(IF(Spese!$K$44="Annullato","Annullata",IF(Spese!$K$44="Sospeso","Sospesa",IF(Spese!$K$44="Da valutare","Da valutare",IF(E953="","Da completare",IF(D953&lt;=Spese!$J$44,"Saldata",IF(E953&lt;Parametri!$B$3,"Scaduta",IF(E953&lt;=Parametri!$B$3+Parametri!$B$4,"In scadenza","Programmata"))))))),"Da completare"))</f>
        <v/>
      </c>
      <c r="H953" s="23">
        <f>IF(A953="","",Spese!$D$44)</f>
        <v/>
      </c>
    </row>
    <row r="954">
      <c r="A954" s="9">
        <f>IFERROR(IF(OR(Spese!$A$44="",14&gt;Spese!$G$44),"",Spese!$A$44),"")</f>
        <v/>
      </c>
      <c r="B954" s="27">
        <f>IF(A954="","",Spese!$B$44)</f>
        <v/>
      </c>
      <c r="C954" s="27">
        <f>IF(A954="","",Spese!$C$44)</f>
        <v/>
      </c>
      <c r="D954" s="10">
        <f>IF(A954="","",14)</f>
        <v/>
      </c>
      <c r="E954" s="25">
        <f>IF(A954="","",IFERROR(EDATE(Spese!$I$44,(D954-1)*Spese!$H$44),""))</f>
        <v/>
      </c>
      <c r="F954" s="40">
        <f>IF(A954="","",IFERROR(IF(D954=Spese!$G$44,Spese!$L$44-Spese!$M$44*(Spese!$G$44-1),Spese!$M$44),""))</f>
        <v/>
      </c>
      <c r="G954" s="9">
        <f>IF(A954="","",IFERROR(IF(Spese!$K$44="Annullato","Annullata",IF(Spese!$K$44="Sospeso","Sospesa",IF(Spese!$K$44="Da valutare","Da valutare",IF(E954="","Da completare",IF(D954&lt;=Spese!$J$44,"Saldata",IF(E954&lt;Parametri!$B$3,"Scaduta",IF(E954&lt;=Parametri!$B$3+Parametri!$B$4,"In scadenza","Programmata"))))))),"Da completare"))</f>
        <v/>
      </c>
      <c r="H954" s="27">
        <f>IF(A954="","",Spese!$D$44)</f>
        <v/>
      </c>
    </row>
    <row r="955">
      <c r="A955" s="5">
        <f>IFERROR(IF(OR(Spese!$A$44="",15&gt;Spese!$G$44),"",Spese!$A$44),"")</f>
        <v/>
      </c>
      <c r="B955" s="23">
        <f>IF(A955="","",Spese!$B$44)</f>
        <v/>
      </c>
      <c r="C955" s="23">
        <f>IF(A955="","",Spese!$C$44)</f>
        <v/>
      </c>
      <c r="D955" s="6">
        <f>IF(A955="","",15)</f>
        <v/>
      </c>
      <c r="E955" s="21">
        <f>IF(A955="","",IFERROR(EDATE(Spese!$I$44,(D955-1)*Spese!$H$44),""))</f>
        <v/>
      </c>
      <c r="F955" s="38">
        <f>IF(A955="","",IFERROR(IF(D955=Spese!$G$44,Spese!$L$44-Spese!$M$44*(Spese!$G$44-1),Spese!$M$44),""))</f>
        <v/>
      </c>
      <c r="G955" s="5">
        <f>IF(A955="","",IFERROR(IF(Spese!$K$44="Annullato","Annullata",IF(Spese!$K$44="Sospeso","Sospesa",IF(Spese!$K$44="Da valutare","Da valutare",IF(E955="","Da completare",IF(D955&lt;=Spese!$J$44,"Saldata",IF(E955&lt;Parametri!$B$3,"Scaduta",IF(E955&lt;=Parametri!$B$3+Parametri!$B$4,"In scadenza","Programmata"))))))),"Da completare"))</f>
        <v/>
      </c>
      <c r="H955" s="23">
        <f>IF(A955="","",Spese!$D$44)</f>
        <v/>
      </c>
    </row>
    <row r="956">
      <c r="A956" s="9">
        <f>IFERROR(IF(OR(Spese!$A$44="",16&gt;Spese!$G$44),"",Spese!$A$44),"")</f>
        <v/>
      </c>
      <c r="B956" s="27">
        <f>IF(A956="","",Spese!$B$44)</f>
        <v/>
      </c>
      <c r="C956" s="27">
        <f>IF(A956="","",Spese!$C$44)</f>
        <v/>
      </c>
      <c r="D956" s="10">
        <f>IF(A956="","",16)</f>
        <v/>
      </c>
      <c r="E956" s="25">
        <f>IF(A956="","",IFERROR(EDATE(Spese!$I$44,(D956-1)*Spese!$H$44),""))</f>
        <v/>
      </c>
      <c r="F956" s="40">
        <f>IF(A956="","",IFERROR(IF(D956=Spese!$G$44,Spese!$L$44-Spese!$M$44*(Spese!$G$44-1),Spese!$M$44),""))</f>
        <v/>
      </c>
      <c r="G956" s="9">
        <f>IF(A956="","",IFERROR(IF(Spese!$K$44="Annullato","Annullata",IF(Spese!$K$44="Sospeso","Sospesa",IF(Spese!$K$44="Da valutare","Da valutare",IF(E956="","Da completare",IF(D956&lt;=Spese!$J$44,"Saldata",IF(E956&lt;Parametri!$B$3,"Scaduta",IF(E956&lt;=Parametri!$B$3+Parametri!$B$4,"In scadenza","Programmata"))))))),"Da completare"))</f>
        <v/>
      </c>
      <c r="H956" s="27">
        <f>IF(A956="","",Spese!$D$44)</f>
        <v/>
      </c>
    </row>
    <row r="957">
      <c r="A957" s="5">
        <f>IFERROR(IF(OR(Spese!$A$44="",17&gt;Spese!$G$44),"",Spese!$A$44),"")</f>
        <v/>
      </c>
      <c r="B957" s="23">
        <f>IF(A957="","",Spese!$B$44)</f>
        <v/>
      </c>
      <c r="C957" s="23">
        <f>IF(A957="","",Spese!$C$44)</f>
        <v/>
      </c>
      <c r="D957" s="6">
        <f>IF(A957="","",17)</f>
        <v/>
      </c>
      <c r="E957" s="21">
        <f>IF(A957="","",IFERROR(EDATE(Spese!$I$44,(D957-1)*Spese!$H$44),""))</f>
        <v/>
      </c>
      <c r="F957" s="38">
        <f>IF(A957="","",IFERROR(IF(D957=Spese!$G$44,Spese!$L$44-Spese!$M$44*(Spese!$G$44-1),Spese!$M$44),""))</f>
        <v/>
      </c>
      <c r="G957" s="5">
        <f>IF(A957="","",IFERROR(IF(Spese!$K$44="Annullato","Annullata",IF(Spese!$K$44="Sospeso","Sospesa",IF(Spese!$K$44="Da valutare","Da valutare",IF(E957="","Da completare",IF(D957&lt;=Spese!$J$44,"Saldata",IF(E957&lt;Parametri!$B$3,"Scaduta",IF(E957&lt;=Parametri!$B$3+Parametri!$B$4,"In scadenza","Programmata"))))))),"Da completare"))</f>
        <v/>
      </c>
      <c r="H957" s="23">
        <f>IF(A957="","",Spese!$D$44)</f>
        <v/>
      </c>
    </row>
    <row r="958">
      <c r="A958" s="9">
        <f>IFERROR(IF(OR(Spese!$A$44="",18&gt;Spese!$G$44),"",Spese!$A$44),"")</f>
        <v/>
      </c>
      <c r="B958" s="27">
        <f>IF(A958="","",Spese!$B$44)</f>
        <v/>
      </c>
      <c r="C958" s="27">
        <f>IF(A958="","",Spese!$C$44)</f>
        <v/>
      </c>
      <c r="D958" s="10">
        <f>IF(A958="","",18)</f>
        <v/>
      </c>
      <c r="E958" s="25">
        <f>IF(A958="","",IFERROR(EDATE(Spese!$I$44,(D958-1)*Spese!$H$44),""))</f>
        <v/>
      </c>
      <c r="F958" s="40">
        <f>IF(A958="","",IFERROR(IF(D958=Spese!$G$44,Spese!$L$44-Spese!$M$44*(Spese!$G$44-1),Spese!$M$44),""))</f>
        <v/>
      </c>
      <c r="G958" s="9">
        <f>IF(A958="","",IFERROR(IF(Spese!$K$44="Annullato","Annullata",IF(Spese!$K$44="Sospeso","Sospesa",IF(Spese!$K$44="Da valutare","Da valutare",IF(E958="","Da completare",IF(D958&lt;=Spese!$J$44,"Saldata",IF(E958&lt;Parametri!$B$3,"Scaduta",IF(E958&lt;=Parametri!$B$3+Parametri!$B$4,"In scadenza","Programmata"))))))),"Da completare"))</f>
        <v/>
      </c>
      <c r="H958" s="27">
        <f>IF(A958="","",Spese!$D$44)</f>
        <v/>
      </c>
    </row>
    <row r="959">
      <c r="A959" s="5">
        <f>IFERROR(IF(OR(Spese!$A$44="",19&gt;Spese!$G$44),"",Spese!$A$44),"")</f>
        <v/>
      </c>
      <c r="B959" s="23">
        <f>IF(A959="","",Spese!$B$44)</f>
        <v/>
      </c>
      <c r="C959" s="23">
        <f>IF(A959="","",Spese!$C$44)</f>
        <v/>
      </c>
      <c r="D959" s="6">
        <f>IF(A959="","",19)</f>
        <v/>
      </c>
      <c r="E959" s="21">
        <f>IF(A959="","",IFERROR(EDATE(Spese!$I$44,(D959-1)*Spese!$H$44),""))</f>
        <v/>
      </c>
      <c r="F959" s="38">
        <f>IF(A959="","",IFERROR(IF(D959=Spese!$G$44,Spese!$L$44-Spese!$M$44*(Spese!$G$44-1),Spese!$M$44),""))</f>
        <v/>
      </c>
      <c r="G959" s="5">
        <f>IF(A959="","",IFERROR(IF(Spese!$K$44="Annullato","Annullata",IF(Spese!$K$44="Sospeso","Sospesa",IF(Spese!$K$44="Da valutare","Da valutare",IF(E959="","Da completare",IF(D959&lt;=Spese!$J$44,"Saldata",IF(E959&lt;Parametri!$B$3,"Scaduta",IF(E959&lt;=Parametri!$B$3+Parametri!$B$4,"In scadenza","Programmata"))))))),"Da completare"))</f>
        <v/>
      </c>
      <c r="H959" s="23">
        <f>IF(A959="","",Spese!$D$44)</f>
        <v/>
      </c>
    </row>
    <row r="960">
      <c r="A960" s="9">
        <f>IFERROR(IF(OR(Spese!$A$44="",20&gt;Spese!$G$44),"",Spese!$A$44),"")</f>
        <v/>
      </c>
      <c r="B960" s="27">
        <f>IF(A960="","",Spese!$B$44)</f>
        <v/>
      </c>
      <c r="C960" s="27">
        <f>IF(A960="","",Spese!$C$44)</f>
        <v/>
      </c>
      <c r="D960" s="10">
        <f>IF(A960="","",20)</f>
        <v/>
      </c>
      <c r="E960" s="25">
        <f>IF(A960="","",IFERROR(EDATE(Spese!$I$44,(D960-1)*Spese!$H$44),""))</f>
        <v/>
      </c>
      <c r="F960" s="40">
        <f>IF(A960="","",IFERROR(IF(D960=Spese!$G$44,Spese!$L$44-Spese!$M$44*(Spese!$G$44-1),Spese!$M$44),""))</f>
        <v/>
      </c>
      <c r="G960" s="9">
        <f>IF(A960="","",IFERROR(IF(Spese!$K$44="Annullato","Annullata",IF(Spese!$K$44="Sospeso","Sospesa",IF(Spese!$K$44="Da valutare","Da valutare",IF(E960="","Da completare",IF(D960&lt;=Spese!$J$44,"Saldata",IF(E960&lt;Parametri!$B$3,"Scaduta",IF(E960&lt;=Parametri!$B$3+Parametri!$B$4,"In scadenza","Programmata"))))))),"Da completare"))</f>
        <v/>
      </c>
      <c r="H960" s="27">
        <f>IF(A960="","",Spese!$D$44)</f>
        <v/>
      </c>
    </row>
    <row r="961">
      <c r="A961" s="5">
        <f>IFERROR(IF(OR(Spese!$A$44="",21&gt;Spese!$G$44),"",Spese!$A$44),"")</f>
        <v/>
      </c>
      <c r="B961" s="23">
        <f>IF(A961="","",Spese!$B$44)</f>
        <v/>
      </c>
      <c r="C961" s="23">
        <f>IF(A961="","",Spese!$C$44)</f>
        <v/>
      </c>
      <c r="D961" s="6">
        <f>IF(A961="","",21)</f>
        <v/>
      </c>
      <c r="E961" s="21">
        <f>IF(A961="","",IFERROR(EDATE(Spese!$I$44,(D961-1)*Spese!$H$44),""))</f>
        <v/>
      </c>
      <c r="F961" s="38">
        <f>IF(A961="","",IFERROR(IF(D961=Spese!$G$44,Spese!$L$44-Spese!$M$44*(Spese!$G$44-1),Spese!$M$44),""))</f>
        <v/>
      </c>
      <c r="G961" s="5">
        <f>IF(A961="","",IFERROR(IF(Spese!$K$44="Annullato","Annullata",IF(Spese!$K$44="Sospeso","Sospesa",IF(Spese!$K$44="Da valutare","Da valutare",IF(E961="","Da completare",IF(D961&lt;=Spese!$J$44,"Saldata",IF(E961&lt;Parametri!$B$3,"Scaduta",IF(E961&lt;=Parametri!$B$3+Parametri!$B$4,"In scadenza","Programmata"))))))),"Da completare"))</f>
        <v/>
      </c>
      <c r="H961" s="23">
        <f>IF(A961="","",Spese!$D$44)</f>
        <v/>
      </c>
    </row>
    <row r="962">
      <c r="A962" s="9">
        <f>IFERROR(IF(OR(Spese!$A$44="",22&gt;Spese!$G$44),"",Spese!$A$44),"")</f>
        <v/>
      </c>
      <c r="B962" s="27">
        <f>IF(A962="","",Spese!$B$44)</f>
        <v/>
      </c>
      <c r="C962" s="27">
        <f>IF(A962="","",Spese!$C$44)</f>
        <v/>
      </c>
      <c r="D962" s="10">
        <f>IF(A962="","",22)</f>
        <v/>
      </c>
      <c r="E962" s="25">
        <f>IF(A962="","",IFERROR(EDATE(Spese!$I$44,(D962-1)*Spese!$H$44),""))</f>
        <v/>
      </c>
      <c r="F962" s="40">
        <f>IF(A962="","",IFERROR(IF(D962=Spese!$G$44,Spese!$L$44-Spese!$M$44*(Spese!$G$44-1),Spese!$M$44),""))</f>
        <v/>
      </c>
      <c r="G962" s="9">
        <f>IF(A962="","",IFERROR(IF(Spese!$K$44="Annullato","Annullata",IF(Spese!$K$44="Sospeso","Sospesa",IF(Spese!$K$44="Da valutare","Da valutare",IF(E962="","Da completare",IF(D962&lt;=Spese!$J$44,"Saldata",IF(E962&lt;Parametri!$B$3,"Scaduta",IF(E962&lt;=Parametri!$B$3+Parametri!$B$4,"In scadenza","Programmata"))))))),"Da completare"))</f>
        <v/>
      </c>
      <c r="H962" s="27">
        <f>IF(A962="","",Spese!$D$44)</f>
        <v/>
      </c>
    </row>
    <row r="963">
      <c r="A963" s="5">
        <f>IFERROR(IF(OR(Spese!$A$44="",23&gt;Spese!$G$44),"",Spese!$A$44),"")</f>
        <v/>
      </c>
      <c r="B963" s="23">
        <f>IF(A963="","",Spese!$B$44)</f>
        <v/>
      </c>
      <c r="C963" s="23">
        <f>IF(A963="","",Spese!$C$44)</f>
        <v/>
      </c>
      <c r="D963" s="6">
        <f>IF(A963="","",23)</f>
        <v/>
      </c>
      <c r="E963" s="21">
        <f>IF(A963="","",IFERROR(EDATE(Spese!$I$44,(D963-1)*Spese!$H$44),""))</f>
        <v/>
      </c>
      <c r="F963" s="38">
        <f>IF(A963="","",IFERROR(IF(D963=Spese!$G$44,Spese!$L$44-Spese!$M$44*(Spese!$G$44-1),Spese!$M$44),""))</f>
        <v/>
      </c>
      <c r="G963" s="5">
        <f>IF(A963="","",IFERROR(IF(Spese!$K$44="Annullato","Annullata",IF(Spese!$K$44="Sospeso","Sospesa",IF(Spese!$K$44="Da valutare","Da valutare",IF(E963="","Da completare",IF(D963&lt;=Spese!$J$44,"Saldata",IF(E963&lt;Parametri!$B$3,"Scaduta",IF(E963&lt;=Parametri!$B$3+Parametri!$B$4,"In scadenza","Programmata"))))))),"Da completare"))</f>
        <v/>
      </c>
      <c r="H963" s="23">
        <f>IF(A963="","",Spese!$D$44)</f>
        <v/>
      </c>
    </row>
    <row r="964">
      <c r="A964" s="9">
        <f>IFERROR(IF(OR(Spese!$A$44="",24&gt;Spese!$G$44),"",Spese!$A$44),"")</f>
        <v/>
      </c>
      <c r="B964" s="27">
        <f>IF(A964="","",Spese!$B$44)</f>
        <v/>
      </c>
      <c r="C964" s="27">
        <f>IF(A964="","",Spese!$C$44)</f>
        <v/>
      </c>
      <c r="D964" s="10">
        <f>IF(A964="","",24)</f>
        <v/>
      </c>
      <c r="E964" s="25">
        <f>IF(A964="","",IFERROR(EDATE(Spese!$I$44,(D964-1)*Spese!$H$44),""))</f>
        <v/>
      </c>
      <c r="F964" s="40">
        <f>IF(A964="","",IFERROR(IF(D964=Spese!$G$44,Spese!$L$44-Spese!$M$44*(Spese!$G$44-1),Spese!$M$44),""))</f>
        <v/>
      </c>
      <c r="G964" s="9">
        <f>IF(A964="","",IFERROR(IF(Spese!$K$44="Annullato","Annullata",IF(Spese!$K$44="Sospeso","Sospesa",IF(Spese!$K$44="Da valutare","Da valutare",IF(E964="","Da completare",IF(D964&lt;=Spese!$J$44,"Saldata",IF(E964&lt;Parametri!$B$3,"Scaduta",IF(E964&lt;=Parametri!$B$3+Parametri!$B$4,"In scadenza","Programmata"))))))),"Da completare"))</f>
        <v/>
      </c>
      <c r="H964" s="27">
        <f>IF(A964="","",Spese!$D$44)</f>
        <v/>
      </c>
    </row>
    <row r="965">
      <c r="A965" s="5">
        <f>IFERROR(IF(OR(Spese!$A$45="",1&gt;Spese!$G$45),"",Spese!$A$45),"")</f>
        <v/>
      </c>
      <c r="B965" s="23">
        <f>IF(A965="","",Spese!$B$45)</f>
        <v/>
      </c>
      <c r="C965" s="23">
        <f>IF(A965="","",Spese!$C$45)</f>
        <v/>
      </c>
      <c r="D965" s="6">
        <f>IF(A965="","",1)</f>
        <v/>
      </c>
      <c r="E965" s="21">
        <f>IF(A965="","",IFERROR(EDATE(Spese!$I$45,(D965-1)*Spese!$H$45),""))</f>
        <v/>
      </c>
      <c r="F965" s="38">
        <f>IF(A965="","",IFERROR(IF(D965=Spese!$G$45,Spese!$L$45-Spese!$M$45*(Spese!$G$45-1),Spese!$M$45),""))</f>
        <v/>
      </c>
      <c r="G965" s="5">
        <f>IF(A965="","",IFERROR(IF(Spese!$K$45="Annullato","Annullata",IF(Spese!$K$45="Sospeso","Sospesa",IF(Spese!$K$45="Da valutare","Da valutare",IF(E965="","Da completare",IF(D965&lt;=Spese!$J$45,"Saldata",IF(E965&lt;Parametri!$B$3,"Scaduta",IF(E965&lt;=Parametri!$B$3+Parametri!$B$4,"In scadenza","Programmata"))))))),"Da completare"))</f>
        <v/>
      </c>
      <c r="H965" s="23">
        <f>IF(A965="","",Spese!$D$45)</f>
        <v/>
      </c>
    </row>
    <row r="966">
      <c r="A966" s="9">
        <f>IFERROR(IF(OR(Spese!$A$45="",2&gt;Spese!$G$45),"",Spese!$A$45),"")</f>
        <v/>
      </c>
      <c r="B966" s="27">
        <f>IF(A966="","",Spese!$B$45)</f>
        <v/>
      </c>
      <c r="C966" s="27">
        <f>IF(A966="","",Spese!$C$45)</f>
        <v/>
      </c>
      <c r="D966" s="10">
        <f>IF(A966="","",2)</f>
        <v/>
      </c>
      <c r="E966" s="25">
        <f>IF(A966="","",IFERROR(EDATE(Spese!$I$45,(D966-1)*Spese!$H$45),""))</f>
        <v/>
      </c>
      <c r="F966" s="40">
        <f>IF(A966="","",IFERROR(IF(D966=Spese!$G$45,Spese!$L$45-Spese!$M$45*(Spese!$G$45-1),Spese!$M$45),""))</f>
        <v/>
      </c>
      <c r="G966" s="9">
        <f>IF(A966="","",IFERROR(IF(Spese!$K$45="Annullato","Annullata",IF(Spese!$K$45="Sospeso","Sospesa",IF(Spese!$K$45="Da valutare","Da valutare",IF(E966="","Da completare",IF(D966&lt;=Spese!$J$45,"Saldata",IF(E966&lt;Parametri!$B$3,"Scaduta",IF(E966&lt;=Parametri!$B$3+Parametri!$B$4,"In scadenza","Programmata"))))))),"Da completare"))</f>
        <v/>
      </c>
      <c r="H966" s="27">
        <f>IF(A966="","",Spese!$D$45)</f>
        <v/>
      </c>
    </row>
    <row r="967">
      <c r="A967" s="5">
        <f>IFERROR(IF(OR(Spese!$A$45="",3&gt;Spese!$G$45),"",Spese!$A$45),"")</f>
        <v/>
      </c>
      <c r="B967" s="23">
        <f>IF(A967="","",Spese!$B$45)</f>
        <v/>
      </c>
      <c r="C967" s="23">
        <f>IF(A967="","",Spese!$C$45)</f>
        <v/>
      </c>
      <c r="D967" s="6">
        <f>IF(A967="","",3)</f>
        <v/>
      </c>
      <c r="E967" s="21">
        <f>IF(A967="","",IFERROR(EDATE(Spese!$I$45,(D967-1)*Spese!$H$45),""))</f>
        <v/>
      </c>
      <c r="F967" s="38">
        <f>IF(A967="","",IFERROR(IF(D967=Spese!$G$45,Spese!$L$45-Spese!$M$45*(Spese!$G$45-1),Spese!$M$45),""))</f>
        <v/>
      </c>
      <c r="G967" s="5">
        <f>IF(A967="","",IFERROR(IF(Spese!$K$45="Annullato","Annullata",IF(Spese!$K$45="Sospeso","Sospesa",IF(Spese!$K$45="Da valutare","Da valutare",IF(E967="","Da completare",IF(D967&lt;=Spese!$J$45,"Saldata",IF(E967&lt;Parametri!$B$3,"Scaduta",IF(E967&lt;=Parametri!$B$3+Parametri!$B$4,"In scadenza","Programmata"))))))),"Da completare"))</f>
        <v/>
      </c>
      <c r="H967" s="23">
        <f>IF(A967="","",Spese!$D$45)</f>
        <v/>
      </c>
    </row>
    <row r="968">
      <c r="A968" s="9">
        <f>IFERROR(IF(OR(Spese!$A$45="",4&gt;Spese!$G$45),"",Spese!$A$45),"")</f>
        <v/>
      </c>
      <c r="B968" s="27">
        <f>IF(A968="","",Spese!$B$45)</f>
        <v/>
      </c>
      <c r="C968" s="27">
        <f>IF(A968="","",Spese!$C$45)</f>
        <v/>
      </c>
      <c r="D968" s="10">
        <f>IF(A968="","",4)</f>
        <v/>
      </c>
      <c r="E968" s="25">
        <f>IF(A968="","",IFERROR(EDATE(Spese!$I$45,(D968-1)*Spese!$H$45),""))</f>
        <v/>
      </c>
      <c r="F968" s="40">
        <f>IF(A968="","",IFERROR(IF(D968=Spese!$G$45,Spese!$L$45-Spese!$M$45*(Spese!$G$45-1),Spese!$M$45),""))</f>
        <v/>
      </c>
      <c r="G968" s="9">
        <f>IF(A968="","",IFERROR(IF(Spese!$K$45="Annullato","Annullata",IF(Spese!$K$45="Sospeso","Sospesa",IF(Spese!$K$45="Da valutare","Da valutare",IF(E968="","Da completare",IF(D968&lt;=Spese!$J$45,"Saldata",IF(E968&lt;Parametri!$B$3,"Scaduta",IF(E968&lt;=Parametri!$B$3+Parametri!$B$4,"In scadenza","Programmata"))))))),"Da completare"))</f>
        <v/>
      </c>
      <c r="H968" s="27">
        <f>IF(A968="","",Spese!$D$45)</f>
        <v/>
      </c>
    </row>
    <row r="969">
      <c r="A969" s="5">
        <f>IFERROR(IF(OR(Spese!$A$45="",5&gt;Spese!$G$45),"",Spese!$A$45),"")</f>
        <v/>
      </c>
      <c r="B969" s="23">
        <f>IF(A969="","",Spese!$B$45)</f>
        <v/>
      </c>
      <c r="C969" s="23">
        <f>IF(A969="","",Spese!$C$45)</f>
        <v/>
      </c>
      <c r="D969" s="6">
        <f>IF(A969="","",5)</f>
        <v/>
      </c>
      <c r="E969" s="21">
        <f>IF(A969="","",IFERROR(EDATE(Spese!$I$45,(D969-1)*Spese!$H$45),""))</f>
        <v/>
      </c>
      <c r="F969" s="38">
        <f>IF(A969="","",IFERROR(IF(D969=Spese!$G$45,Spese!$L$45-Spese!$M$45*(Spese!$G$45-1),Spese!$M$45),""))</f>
        <v/>
      </c>
      <c r="G969" s="5">
        <f>IF(A969="","",IFERROR(IF(Spese!$K$45="Annullato","Annullata",IF(Spese!$K$45="Sospeso","Sospesa",IF(Spese!$K$45="Da valutare","Da valutare",IF(E969="","Da completare",IF(D969&lt;=Spese!$J$45,"Saldata",IF(E969&lt;Parametri!$B$3,"Scaduta",IF(E969&lt;=Parametri!$B$3+Parametri!$B$4,"In scadenza","Programmata"))))))),"Da completare"))</f>
        <v/>
      </c>
      <c r="H969" s="23">
        <f>IF(A969="","",Spese!$D$45)</f>
        <v/>
      </c>
    </row>
    <row r="970">
      <c r="A970" s="9">
        <f>IFERROR(IF(OR(Spese!$A$45="",6&gt;Spese!$G$45),"",Spese!$A$45),"")</f>
        <v/>
      </c>
      <c r="B970" s="27">
        <f>IF(A970="","",Spese!$B$45)</f>
        <v/>
      </c>
      <c r="C970" s="27">
        <f>IF(A970="","",Spese!$C$45)</f>
        <v/>
      </c>
      <c r="D970" s="10">
        <f>IF(A970="","",6)</f>
        <v/>
      </c>
      <c r="E970" s="25">
        <f>IF(A970="","",IFERROR(EDATE(Spese!$I$45,(D970-1)*Spese!$H$45),""))</f>
        <v/>
      </c>
      <c r="F970" s="40">
        <f>IF(A970="","",IFERROR(IF(D970=Spese!$G$45,Spese!$L$45-Spese!$M$45*(Spese!$G$45-1),Spese!$M$45),""))</f>
        <v/>
      </c>
      <c r="G970" s="9">
        <f>IF(A970="","",IFERROR(IF(Spese!$K$45="Annullato","Annullata",IF(Spese!$K$45="Sospeso","Sospesa",IF(Spese!$K$45="Da valutare","Da valutare",IF(E970="","Da completare",IF(D970&lt;=Spese!$J$45,"Saldata",IF(E970&lt;Parametri!$B$3,"Scaduta",IF(E970&lt;=Parametri!$B$3+Parametri!$B$4,"In scadenza","Programmata"))))))),"Da completare"))</f>
        <v/>
      </c>
      <c r="H970" s="27">
        <f>IF(A970="","",Spese!$D$45)</f>
        <v/>
      </c>
    </row>
    <row r="971">
      <c r="A971" s="5">
        <f>IFERROR(IF(OR(Spese!$A$45="",7&gt;Spese!$G$45),"",Spese!$A$45),"")</f>
        <v/>
      </c>
      <c r="B971" s="23">
        <f>IF(A971="","",Spese!$B$45)</f>
        <v/>
      </c>
      <c r="C971" s="23">
        <f>IF(A971="","",Spese!$C$45)</f>
        <v/>
      </c>
      <c r="D971" s="6">
        <f>IF(A971="","",7)</f>
        <v/>
      </c>
      <c r="E971" s="21">
        <f>IF(A971="","",IFERROR(EDATE(Spese!$I$45,(D971-1)*Spese!$H$45),""))</f>
        <v/>
      </c>
      <c r="F971" s="38">
        <f>IF(A971="","",IFERROR(IF(D971=Spese!$G$45,Spese!$L$45-Spese!$M$45*(Spese!$G$45-1),Spese!$M$45),""))</f>
        <v/>
      </c>
      <c r="G971" s="5">
        <f>IF(A971="","",IFERROR(IF(Spese!$K$45="Annullato","Annullata",IF(Spese!$K$45="Sospeso","Sospesa",IF(Spese!$K$45="Da valutare","Da valutare",IF(E971="","Da completare",IF(D971&lt;=Spese!$J$45,"Saldata",IF(E971&lt;Parametri!$B$3,"Scaduta",IF(E971&lt;=Parametri!$B$3+Parametri!$B$4,"In scadenza","Programmata"))))))),"Da completare"))</f>
        <v/>
      </c>
      <c r="H971" s="23">
        <f>IF(A971="","",Spese!$D$45)</f>
        <v/>
      </c>
    </row>
    <row r="972">
      <c r="A972" s="9">
        <f>IFERROR(IF(OR(Spese!$A$45="",8&gt;Spese!$G$45),"",Spese!$A$45),"")</f>
        <v/>
      </c>
      <c r="B972" s="27">
        <f>IF(A972="","",Spese!$B$45)</f>
        <v/>
      </c>
      <c r="C972" s="27">
        <f>IF(A972="","",Spese!$C$45)</f>
        <v/>
      </c>
      <c r="D972" s="10">
        <f>IF(A972="","",8)</f>
        <v/>
      </c>
      <c r="E972" s="25">
        <f>IF(A972="","",IFERROR(EDATE(Spese!$I$45,(D972-1)*Spese!$H$45),""))</f>
        <v/>
      </c>
      <c r="F972" s="40">
        <f>IF(A972="","",IFERROR(IF(D972=Spese!$G$45,Spese!$L$45-Spese!$M$45*(Spese!$G$45-1),Spese!$M$45),""))</f>
        <v/>
      </c>
      <c r="G972" s="9">
        <f>IF(A972="","",IFERROR(IF(Spese!$K$45="Annullato","Annullata",IF(Spese!$K$45="Sospeso","Sospesa",IF(Spese!$K$45="Da valutare","Da valutare",IF(E972="","Da completare",IF(D972&lt;=Spese!$J$45,"Saldata",IF(E972&lt;Parametri!$B$3,"Scaduta",IF(E972&lt;=Parametri!$B$3+Parametri!$B$4,"In scadenza","Programmata"))))))),"Da completare"))</f>
        <v/>
      </c>
      <c r="H972" s="27">
        <f>IF(A972="","",Spese!$D$45)</f>
        <v/>
      </c>
    </row>
    <row r="973">
      <c r="A973" s="5">
        <f>IFERROR(IF(OR(Spese!$A$45="",9&gt;Spese!$G$45),"",Spese!$A$45),"")</f>
        <v/>
      </c>
      <c r="B973" s="23">
        <f>IF(A973="","",Spese!$B$45)</f>
        <v/>
      </c>
      <c r="C973" s="23">
        <f>IF(A973="","",Spese!$C$45)</f>
        <v/>
      </c>
      <c r="D973" s="6">
        <f>IF(A973="","",9)</f>
        <v/>
      </c>
      <c r="E973" s="21">
        <f>IF(A973="","",IFERROR(EDATE(Spese!$I$45,(D973-1)*Spese!$H$45),""))</f>
        <v/>
      </c>
      <c r="F973" s="38">
        <f>IF(A973="","",IFERROR(IF(D973=Spese!$G$45,Spese!$L$45-Spese!$M$45*(Spese!$G$45-1),Spese!$M$45),""))</f>
        <v/>
      </c>
      <c r="G973" s="5">
        <f>IF(A973="","",IFERROR(IF(Spese!$K$45="Annullato","Annullata",IF(Spese!$K$45="Sospeso","Sospesa",IF(Spese!$K$45="Da valutare","Da valutare",IF(E973="","Da completare",IF(D973&lt;=Spese!$J$45,"Saldata",IF(E973&lt;Parametri!$B$3,"Scaduta",IF(E973&lt;=Parametri!$B$3+Parametri!$B$4,"In scadenza","Programmata"))))))),"Da completare"))</f>
        <v/>
      </c>
      <c r="H973" s="23">
        <f>IF(A973="","",Spese!$D$45)</f>
        <v/>
      </c>
    </row>
    <row r="974">
      <c r="A974" s="9">
        <f>IFERROR(IF(OR(Spese!$A$45="",10&gt;Spese!$G$45),"",Spese!$A$45),"")</f>
        <v/>
      </c>
      <c r="B974" s="27">
        <f>IF(A974="","",Spese!$B$45)</f>
        <v/>
      </c>
      <c r="C974" s="27">
        <f>IF(A974="","",Spese!$C$45)</f>
        <v/>
      </c>
      <c r="D974" s="10">
        <f>IF(A974="","",10)</f>
        <v/>
      </c>
      <c r="E974" s="25">
        <f>IF(A974="","",IFERROR(EDATE(Spese!$I$45,(D974-1)*Spese!$H$45),""))</f>
        <v/>
      </c>
      <c r="F974" s="40">
        <f>IF(A974="","",IFERROR(IF(D974=Spese!$G$45,Spese!$L$45-Spese!$M$45*(Spese!$G$45-1),Spese!$M$45),""))</f>
        <v/>
      </c>
      <c r="G974" s="9">
        <f>IF(A974="","",IFERROR(IF(Spese!$K$45="Annullato","Annullata",IF(Spese!$K$45="Sospeso","Sospesa",IF(Spese!$K$45="Da valutare","Da valutare",IF(E974="","Da completare",IF(D974&lt;=Spese!$J$45,"Saldata",IF(E974&lt;Parametri!$B$3,"Scaduta",IF(E974&lt;=Parametri!$B$3+Parametri!$B$4,"In scadenza","Programmata"))))))),"Da completare"))</f>
        <v/>
      </c>
      <c r="H974" s="27">
        <f>IF(A974="","",Spese!$D$45)</f>
        <v/>
      </c>
    </row>
    <row r="975">
      <c r="A975" s="5">
        <f>IFERROR(IF(OR(Spese!$A$45="",11&gt;Spese!$G$45),"",Spese!$A$45),"")</f>
        <v/>
      </c>
      <c r="B975" s="23">
        <f>IF(A975="","",Spese!$B$45)</f>
        <v/>
      </c>
      <c r="C975" s="23">
        <f>IF(A975="","",Spese!$C$45)</f>
        <v/>
      </c>
      <c r="D975" s="6">
        <f>IF(A975="","",11)</f>
        <v/>
      </c>
      <c r="E975" s="21">
        <f>IF(A975="","",IFERROR(EDATE(Spese!$I$45,(D975-1)*Spese!$H$45),""))</f>
        <v/>
      </c>
      <c r="F975" s="38">
        <f>IF(A975="","",IFERROR(IF(D975=Spese!$G$45,Spese!$L$45-Spese!$M$45*(Spese!$G$45-1),Spese!$M$45),""))</f>
        <v/>
      </c>
      <c r="G975" s="5">
        <f>IF(A975="","",IFERROR(IF(Spese!$K$45="Annullato","Annullata",IF(Spese!$K$45="Sospeso","Sospesa",IF(Spese!$K$45="Da valutare","Da valutare",IF(E975="","Da completare",IF(D975&lt;=Spese!$J$45,"Saldata",IF(E975&lt;Parametri!$B$3,"Scaduta",IF(E975&lt;=Parametri!$B$3+Parametri!$B$4,"In scadenza","Programmata"))))))),"Da completare"))</f>
        <v/>
      </c>
      <c r="H975" s="23">
        <f>IF(A975="","",Spese!$D$45)</f>
        <v/>
      </c>
    </row>
    <row r="976">
      <c r="A976" s="9">
        <f>IFERROR(IF(OR(Spese!$A$45="",12&gt;Spese!$G$45),"",Spese!$A$45),"")</f>
        <v/>
      </c>
      <c r="B976" s="27">
        <f>IF(A976="","",Spese!$B$45)</f>
        <v/>
      </c>
      <c r="C976" s="27">
        <f>IF(A976="","",Spese!$C$45)</f>
        <v/>
      </c>
      <c r="D976" s="10">
        <f>IF(A976="","",12)</f>
        <v/>
      </c>
      <c r="E976" s="25">
        <f>IF(A976="","",IFERROR(EDATE(Spese!$I$45,(D976-1)*Spese!$H$45),""))</f>
        <v/>
      </c>
      <c r="F976" s="40">
        <f>IF(A976="","",IFERROR(IF(D976=Spese!$G$45,Spese!$L$45-Spese!$M$45*(Spese!$G$45-1),Spese!$M$45),""))</f>
        <v/>
      </c>
      <c r="G976" s="9">
        <f>IF(A976="","",IFERROR(IF(Spese!$K$45="Annullato","Annullata",IF(Spese!$K$45="Sospeso","Sospesa",IF(Spese!$K$45="Da valutare","Da valutare",IF(E976="","Da completare",IF(D976&lt;=Spese!$J$45,"Saldata",IF(E976&lt;Parametri!$B$3,"Scaduta",IF(E976&lt;=Parametri!$B$3+Parametri!$B$4,"In scadenza","Programmata"))))))),"Da completare"))</f>
        <v/>
      </c>
      <c r="H976" s="27">
        <f>IF(A976="","",Spese!$D$45)</f>
        <v/>
      </c>
    </row>
    <row r="977">
      <c r="A977" s="5">
        <f>IFERROR(IF(OR(Spese!$A$45="",13&gt;Spese!$G$45),"",Spese!$A$45),"")</f>
        <v/>
      </c>
      <c r="B977" s="23">
        <f>IF(A977="","",Spese!$B$45)</f>
        <v/>
      </c>
      <c r="C977" s="23">
        <f>IF(A977="","",Spese!$C$45)</f>
        <v/>
      </c>
      <c r="D977" s="6">
        <f>IF(A977="","",13)</f>
        <v/>
      </c>
      <c r="E977" s="21">
        <f>IF(A977="","",IFERROR(EDATE(Spese!$I$45,(D977-1)*Spese!$H$45),""))</f>
        <v/>
      </c>
      <c r="F977" s="38">
        <f>IF(A977="","",IFERROR(IF(D977=Spese!$G$45,Spese!$L$45-Spese!$M$45*(Spese!$G$45-1),Spese!$M$45),""))</f>
        <v/>
      </c>
      <c r="G977" s="5">
        <f>IF(A977="","",IFERROR(IF(Spese!$K$45="Annullato","Annullata",IF(Spese!$K$45="Sospeso","Sospesa",IF(Spese!$K$45="Da valutare","Da valutare",IF(E977="","Da completare",IF(D977&lt;=Spese!$J$45,"Saldata",IF(E977&lt;Parametri!$B$3,"Scaduta",IF(E977&lt;=Parametri!$B$3+Parametri!$B$4,"In scadenza","Programmata"))))))),"Da completare"))</f>
        <v/>
      </c>
      <c r="H977" s="23">
        <f>IF(A977="","",Spese!$D$45)</f>
        <v/>
      </c>
    </row>
    <row r="978">
      <c r="A978" s="9">
        <f>IFERROR(IF(OR(Spese!$A$45="",14&gt;Spese!$G$45),"",Spese!$A$45),"")</f>
        <v/>
      </c>
      <c r="B978" s="27">
        <f>IF(A978="","",Spese!$B$45)</f>
        <v/>
      </c>
      <c r="C978" s="27">
        <f>IF(A978="","",Spese!$C$45)</f>
        <v/>
      </c>
      <c r="D978" s="10">
        <f>IF(A978="","",14)</f>
        <v/>
      </c>
      <c r="E978" s="25">
        <f>IF(A978="","",IFERROR(EDATE(Spese!$I$45,(D978-1)*Spese!$H$45),""))</f>
        <v/>
      </c>
      <c r="F978" s="40">
        <f>IF(A978="","",IFERROR(IF(D978=Spese!$G$45,Spese!$L$45-Spese!$M$45*(Spese!$G$45-1),Spese!$M$45),""))</f>
        <v/>
      </c>
      <c r="G978" s="9">
        <f>IF(A978="","",IFERROR(IF(Spese!$K$45="Annullato","Annullata",IF(Spese!$K$45="Sospeso","Sospesa",IF(Spese!$K$45="Da valutare","Da valutare",IF(E978="","Da completare",IF(D978&lt;=Spese!$J$45,"Saldata",IF(E978&lt;Parametri!$B$3,"Scaduta",IF(E978&lt;=Parametri!$B$3+Parametri!$B$4,"In scadenza","Programmata"))))))),"Da completare"))</f>
        <v/>
      </c>
      <c r="H978" s="27">
        <f>IF(A978="","",Spese!$D$45)</f>
        <v/>
      </c>
    </row>
    <row r="979">
      <c r="A979" s="5">
        <f>IFERROR(IF(OR(Spese!$A$45="",15&gt;Spese!$G$45),"",Spese!$A$45),"")</f>
        <v/>
      </c>
      <c r="B979" s="23">
        <f>IF(A979="","",Spese!$B$45)</f>
        <v/>
      </c>
      <c r="C979" s="23">
        <f>IF(A979="","",Spese!$C$45)</f>
        <v/>
      </c>
      <c r="D979" s="6">
        <f>IF(A979="","",15)</f>
        <v/>
      </c>
      <c r="E979" s="21">
        <f>IF(A979="","",IFERROR(EDATE(Spese!$I$45,(D979-1)*Spese!$H$45),""))</f>
        <v/>
      </c>
      <c r="F979" s="38">
        <f>IF(A979="","",IFERROR(IF(D979=Spese!$G$45,Spese!$L$45-Spese!$M$45*(Spese!$G$45-1),Spese!$M$45),""))</f>
        <v/>
      </c>
      <c r="G979" s="5">
        <f>IF(A979="","",IFERROR(IF(Spese!$K$45="Annullato","Annullata",IF(Spese!$K$45="Sospeso","Sospesa",IF(Spese!$K$45="Da valutare","Da valutare",IF(E979="","Da completare",IF(D979&lt;=Spese!$J$45,"Saldata",IF(E979&lt;Parametri!$B$3,"Scaduta",IF(E979&lt;=Parametri!$B$3+Parametri!$B$4,"In scadenza","Programmata"))))))),"Da completare"))</f>
        <v/>
      </c>
      <c r="H979" s="23">
        <f>IF(A979="","",Spese!$D$45)</f>
        <v/>
      </c>
    </row>
    <row r="980">
      <c r="A980" s="9">
        <f>IFERROR(IF(OR(Spese!$A$45="",16&gt;Spese!$G$45),"",Spese!$A$45),"")</f>
        <v/>
      </c>
      <c r="B980" s="27">
        <f>IF(A980="","",Spese!$B$45)</f>
        <v/>
      </c>
      <c r="C980" s="27">
        <f>IF(A980="","",Spese!$C$45)</f>
        <v/>
      </c>
      <c r="D980" s="10">
        <f>IF(A980="","",16)</f>
        <v/>
      </c>
      <c r="E980" s="25">
        <f>IF(A980="","",IFERROR(EDATE(Spese!$I$45,(D980-1)*Spese!$H$45),""))</f>
        <v/>
      </c>
      <c r="F980" s="40">
        <f>IF(A980="","",IFERROR(IF(D980=Spese!$G$45,Spese!$L$45-Spese!$M$45*(Spese!$G$45-1),Spese!$M$45),""))</f>
        <v/>
      </c>
      <c r="G980" s="9">
        <f>IF(A980="","",IFERROR(IF(Spese!$K$45="Annullato","Annullata",IF(Spese!$K$45="Sospeso","Sospesa",IF(Spese!$K$45="Da valutare","Da valutare",IF(E980="","Da completare",IF(D980&lt;=Spese!$J$45,"Saldata",IF(E980&lt;Parametri!$B$3,"Scaduta",IF(E980&lt;=Parametri!$B$3+Parametri!$B$4,"In scadenza","Programmata"))))))),"Da completare"))</f>
        <v/>
      </c>
      <c r="H980" s="27">
        <f>IF(A980="","",Spese!$D$45)</f>
        <v/>
      </c>
    </row>
    <row r="981">
      <c r="A981" s="5">
        <f>IFERROR(IF(OR(Spese!$A$45="",17&gt;Spese!$G$45),"",Spese!$A$45),"")</f>
        <v/>
      </c>
      <c r="B981" s="23">
        <f>IF(A981="","",Spese!$B$45)</f>
        <v/>
      </c>
      <c r="C981" s="23">
        <f>IF(A981="","",Spese!$C$45)</f>
        <v/>
      </c>
      <c r="D981" s="6">
        <f>IF(A981="","",17)</f>
        <v/>
      </c>
      <c r="E981" s="21">
        <f>IF(A981="","",IFERROR(EDATE(Spese!$I$45,(D981-1)*Spese!$H$45),""))</f>
        <v/>
      </c>
      <c r="F981" s="38">
        <f>IF(A981="","",IFERROR(IF(D981=Spese!$G$45,Spese!$L$45-Spese!$M$45*(Spese!$G$45-1),Spese!$M$45),""))</f>
        <v/>
      </c>
      <c r="G981" s="5">
        <f>IF(A981="","",IFERROR(IF(Spese!$K$45="Annullato","Annullata",IF(Spese!$K$45="Sospeso","Sospesa",IF(Spese!$K$45="Da valutare","Da valutare",IF(E981="","Da completare",IF(D981&lt;=Spese!$J$45,"Saldata",IF(E981&lt;Parametri!$B$3,"Scaduta",IF(E981&lt;=Parametri!$B$3+Parametri!$B$4,"In scadenza","Programmata"))))))),"Da completare"))</f>
        <v/>
      </c>
      <c r="H981" s="23">
        <f>IF(A981="","",Spese!$D$45)</f>
        <v/>
      </c>
    </row>
    <row r="982">
      <c r="A982" s="9">
        <f>IFERROR(IF(OR(Spese!$A$45="",18&gt;Spese!$G$45),"",Spese!$A$45),"")</f>
        <v/>
      </c>
      <c r="B982" s="27">
        <f>IF(A982="","",Spese!$B$45)</f>
        <v/>
      </c>
      <c r="C982" s="27">
        <f>IF(A982="","",Spese!$C$45)</f>
        <v/>
      </c>
      <c r="D982" s="10">
        <f>IF(A982="","",18)</f>
        <v/>
      </c>
      <c r="E982" s="25">
        <f>IF(A982="","",IFERROR(EDATE(Spese!$I$45,(D982-1)*Spese!$H$45),""))</f>
        <v/>
      </c>
      <c r="F982" s="40">
        <f>IF(A982="","",IFERROR(IF(D982=Spese!$G$45,Spese!$L$45-Spese!$M$45*(Spese!$G$45-1),Spese!$M$45),""))</f>
        <v/>
      </c>
      <c r="G982" s="9">
        <f>IF(A982="","",IFERROR(IF(Spese!$K$45="Annullato","Annullata",IF(Spese!$K$45="Sospeso","Sospesa",IF(Spese!$K$45="Da valutare","Da valutare",IF(E982="","Da completare",IF(D982&lt;=Spese!$J$45,"Saldata",IF(E982&lt;Parametri!$B$3,"Scaduta",IF(E982&lt;=Parametri!$B$3+Parametri!$B$4,"In scadenza","Programmata"))))))),"Da completare"))</f>
        <v/>
      </c>
      <c r="H982" s="27">
        <f>IF(A982="","",Spese!$D$45)</f>
        <v/>
      </c>
    </row>
    <row r="983">
      <c r="A983" s="5">
        <f>IFERROR(IF(OR(Spese!$A$45="",19&gt;Spese!$G$45),"",Spese!$A$45),"")</f>
        <v/>
      </c>
      <c r="B983" s="23">
        <f>IF(A983="","",Spese!$B$45)</f>
        <v/>
      </c>
      <c r="C983" s="23">
        <f>IF(A983="","",Spese!$C$45)</f>
        <v/>
      </c>
      <c r="D983" s="6">
        <f>IF(A983="","",19)</f>
        <v/>
      </c>
      <c r="E983" s="21">
        <f>IF(A983="","",IFERROR(EDATE(Spese!$I$45,(D983-1)*Spese!$H$45),""))</f>
        <v/>
      </c>
      <c r="F983" s="38">
        <f>IF(A983="","",IFERROR(IF(D983=Spese!$G$45,Spese!$L$45-Spese!$M$45*(Spese!$G$45-1),Spese!$M$45),""))</f>
        <v/>
      </c>
      <c r="G983" s="5">
        <f>IF(A983="","",IFERROR(IF(Spese!$K$45="Annullato","Annullata",IF(Spese!$K$45="Sospeso","Sospesa",IF(Spese!$K$45="Da valutare","Da valutare",IF(E983="","Da completare",IF(D983&lt;=Spese!$J$45,"Saldata",IF(E983&lt;Parametri!$B$3,"Scaduta",IF(E983&lt;=Parametri!$B$3+Parametri!$B$4,"In scadenza","Programmata"))))))),"Da completare"))</f>
        <v/>
      </c>
      <c r="H983" s="23">
        <f>IF(A983="","",Spese!$D$45)</f>
        <v/>
      </c>
    </row>
    <row r="984">
      <c r="A984" s="9">
        <f>IFERROR(IF(OR(Spese!$A$45="",20&gt;Spese!$G$45),"",Spese!$A$45),"")</f>
        <v/>
      </c>
      <c r="B984" s="27">
        <f>IF(A984="","",Spese!$B$45)</f>
        <v/>
      </c>
      <c r="C984" s="27">
        <f>IF(A984="","",Spese!$C$45)</f>
        <v/>
      </c>
      <c r="D984" s="10">
        <f>IF(A984="","",20)</f>
        <v/>
      </c>
      <c r="E984" s="25">
        <f>IF(A984="","",IFERROR(EDATE(Spese!$I$45,(D984-1)*Spese!$H$45),""))</f>
        <v/>
      </c>
      <c r="F984" s="40">
        <f>IF(A984="","",IFERROR(IF(D984=Spese!$G$45,Spese!$L$45-Spese!$M$45*(Spese!$G$45-1),Spese!$M$45),""))</f>
        <v/>
      </c>
      <c r="G984" s="9">
        <f>IF(A984="","",IFERROR(IF(Spese!$K$45="Annullato","Annullata",IF(Spese!$K$45="Sospeso","Sospesa",IF(Spese!$K$45="Da valutare","Da valutare",IF(E984="","Da completare",IF(D984&lt;=Spese!$J$45,"Saldata",IF(E984&lt;Parametri!$B$3,"Scaduta",IF(E984&lt;=Parametri!$B$3+Parametri!$B$4,"In scadenza","Programmata"))))))),"Da completare"))</f>
        <v/>
      </c>
      <c r="H984" s="27">
        <f>IF(A984="","",Spese!$D$45)</f>
        <v/>
      </c>
    </row>
    <row r="985">
      <c r="A985" s="5">
        <f>IFERROR(IF(OR(Spese!$A$45="",21&gt;Spese!$G$45),"",Spese!$A$45),"")</f>
        <v/>
      </c>
      <c r="B985" s="23">
        <f>IF(A985="","",Spese!$B$45)</f>
        <v/>
      </c>
      <c r="C985" s="23">
        <f>IF(A985="","",Spese!$C$45)</f>
        <v/>
      </c>
      <c r="D985" s="6">
        <f>IF(A985="","",21)</f>
        <v/>
      </c>
      <c r="E985" s="21">
        <f>IF(A985="","",IFERROR(EDATE(Spese!$I$45,(D985-1)*Spese!$H$45),""))</f>
        <v/>
      </c>
      <c r="F985" s="38">
        <f>IF(A985="","",IFERROR(IF(D985=Spese!$G$45,Spese!$L$45-Spese!$M$45*(Spese!$G$45-1),Spese!$M$45),""))</f>
        <v/>
      </c>
      <c r="G985" s="5">
        <f>IF(A985="","",IFERROR(IF(Spese!$K$45="Annullato","Annullata",IF(Spese!$K$45="Sospeso","Sospesa",IF(Spese!$K$45="Da valutare","Da valutare",IF(E985="","Da completare",IF(D985&lt;=Spese!$J$45,"Saldata",IF(E985&lt;Parametri!$B$3,"Scaduta",IF(E985&lt;=Parametri!$B$3+Parametri!$B$4,"In scadenza","Programmata"))))))),"Da completare"))</f>
        <v/>
      </c>
      <c r="H985" s="23">
        <f>IF(A985="","",Spese!$D$45)</f>
        <v/>
      </c>
    </row>
    <row r="986">
      <c r="A986" s="9">
        <f>IFERROR(IF(OR(Spese!$A$45="",22&gt;Spese!$G$45),"",Spese!$A$45),"")</f>
        <v/>
      </c>
      <c r="B986" s="27">
        <f>IF(A986="","",Spese!$B$45)</f>
        <v/>
      </c>
      <c r="C986" s="27">
        <f>IF(A986="","",Spese!$C$45)</f>
        <v/>
      </c>
      <c r="D986" s="10">
        <f>IF(A986="","",22)</f>
        <v/>
      </c>
      <c r="E986" s="25">
        <f>IF(A986="","",IFERROR(EDATE(Spese!$I$45,(D986-1)*Spese!$H$45),""))</f>
        <v/>
      </c>
      <c r="F986" s="40">
        <f>IF(A986="","",IFERROR(IF(D986=Spese!$G$45,Spese!$L$45-Spese!$M$45*(Spese!$G$45-1),Spese!$M$45),""))</f>
        <v/>
      </c>
      <c r="G986" s="9">
        <f>IF(A986="","",IFERROR(IF(Spese!$K$45="Annullato","Annullata",IF(Spese!$K$45="Sospeso","Sospesa",IF(Spese!$K$45="Da valutare","Da valutare",IF(E986="","Da completare",IF(D986&lt;=Spese!$J$45,"Saldata",IF(E986&lt;Parametri!$B$3,"Scaduta",IF(E986&lt;=Parametri!$B$3+Parametri!$B$4,"In scadenza","Programmata"))))))),"Da completare"))</f>
        <v/>
      </c>
      <c r="H986" s="27">
        <f>IF(A986="","",Spese!$D$45)</f>
        <v/>
      </c>
    </row>
    <row r="987">
      <c r="A987" s="5">
        <f>IFERROR(IF(OR(Spese!$A$45="",23&gt;Spese!$G$45),"",Spese!$A$45),"")</f>
        <v/>
      </c>
      <c r="B987" s="23">
        <f>IF(A987="","",Spese!$B$45)</f>
        <v/>
      </c>
      <c r="C987" s="23">
        <f>IF(A987="","",Spese!$C$45)</f>
        <v/>
      </c>
      <c r="D987" s="6">
        <f>IF(A987="","",23)</f>
        <v/>
      </c>
      <c r="E987" s="21">
        <f>IF(A987="","",IFERROR(EDATE(Spese!$I$45,(D987-1)*Spese!$H$45),""))</f>
        <v/>
      </c>
      <c r="F987" s="38">
        <f>IF(A987="","",IFERROR(IF(D987=Spese!$G$45,Spese!$L$45-Spese!$M$45*(Spese!$G$45-1),Spese!$M$45),""))</f>
        <v/>
      </c>
      <c r="G987" s="5">
        <f>IF(A987="","",IFERROR(IF(Spese!$K$45="Annullato","Annullata",IF(Spese!$K$45="Sospeso","Sospesa",IF(Spese!$K$45="Da valutare","Da valutare",IF(E987="","Da completare",IF(D987&lt;=Spese!$J$45,"Saldata",IF(E987&lt;Parametri!$B$3,"Scaduta",IF(E987&lt;=Parametri!$B$3+Parametri!$B$4,"In scadenza","Programmata"))))))),"Da completare"))</f>
        <v/>
      </c>
      <c r="H987" s="23">
        <f>IF(A987="","",Spese!$D$45)</f>
        <v/>
      </c>
    </row>
    <row r="988">
      <c r="A988" s="9">
        <f>IFERROR(IF(OR(Spese!$A$45="",24&gt;Spese!$G$45),"",Spese!$A$45),"")</f>
        <v/>
      </c>
      <c r="B988" s="27">
        <f>IF(A988="","",Spese!$B$45)</f>
        <v/>
      </c>
      <c r="C988" s="27">
        <f>IF(A988="","",Spese!$C$45)</f>
        <v/>
      </c>
      <c r="D988" s="10">
        <f>IF(A988="","",24)</f>
        <v/>
      </c>
      <c r="E988" s="25">
        <f>IF(A988="","",IFERROR(EDATE(Spese!$I$45,(D988-1)*Spese!$H$45),""))</f>
        <v/>
      </c>
      <c r="F988" s="40">
        <f>IF(A988="","",IFERROR(IF(D988=Spese!$G$45,Spese!$L$45-Spese!$M$45*(Spese!$G$45-1),Spese!$M$45),""))</f>
        <v/>
      </c>
      <c r="G988" s="9">
        <f>IF(A988="","",IFERROR(IF(Spese!$K$45="Annullato","Annullata",IF(Spese!$K$45="Sospeso","Sospesa",IF(Spese!$K$45="Da valutare","Da valutare",IF(E988="","Da completare",IF(D988&lt;=Spese!$J$45,"Saldata",IF(E988&lt;Parametri!$B$3,"Scaduta",IF(E988&lt;=Parametri!$B$3+Parametri!$B$4,"In scadenza","Programmata"))))))),"Da completare"))</f>
        <v/>
      </c>
      <c r="H988" s="27">
        <f>IF(A988="","",Spese!$D$45)</f>
        <v/>
      </c>
    </row>
    <row r="989">
      <c r="A989" s="5">
        <f>IFERROR(IF(OR(Spese!$A$46="",1&gt;Spese!$G$46),"",Spese!$A$46),"")</f>
        <v/>
      </c>
      <c r="B989" s="23">
        <f>IF(A989="","",Spese!$B$46)</f>
        <v/>
      </c>
      <c r="C989" s="23">
        <f>IF(A989="","",Spese!$C$46)</f>
        <v/>
      </c>
      <c r="D989" s="6">
        <f>IF(A989="","",1)</f>
        <v/>
      </c>
      <c r="E989" s="21">
        <f>IF(A989="","",IFERROR(EDATE(Spese!$I$46,(D989-1)*Spese!$H$46),""))</f>
        <v/>
      </c>
      <c r="F989" s="38">
        <f>IF(A989="","",IFERROR(IF(D989=Spese!$G$46,Spese!$L$46-Spese!$M$46*(Spese!$G$46-1),Spese!$M$46),""))</f>
        <v/>
      </c>
      <c r="G989" s="5">
        <f>IF(A989="","",IFERROR(IF(Spese!$K$46="Annullato","Annullata",IF(Spese!$K$46="Sospeso","Sospesa",IF(Spese!$K$46="Da valutare","Da valutare",IF(E989="","Da completare",IF(D989&lt;=Spese!$J$46,"Saldata",IF(E989&lt;Parametri!$B$3,"Scaduta",IF(E989&lt;=Parametri!$B$3+Parametri!$B$4,"In scadenza","Programmata"))))))),"Da completare"))</f>
        <v/>
      </c>
      <c r="H989" s="23">
        <f>IF(A989="","",Spese!$D$46)</f>
        <v/>
      </c>
    </row>
    <row r="990">
      <c r="A990" s="9">
        <f>IFERROR(IF(OR(Spese!$A$46="",2&gt;Spese!$G$46),"",Spese!$A$46),"")</f>
        <v/>
      </c>
      <c r="B990" s="27">
        <f>IF(A990="","",Spese!$B$46)</f>
        <v/>
      </c>
      <c r="C990" s="27">
        <f>IF(A990="","",Spese!$C$46)</f>
        <v/>
      </c>
      <c r="D990" s="10">
        <f>IF(A990="","",2)</f>
        <v/>
      </c>
      <c r="E990" s="25">
        <f>IF(A990="","",IFERROR(EDATE(Spese!$I$46,(D990-1)*Spese!$H$46),""))</f>
        <v/>
      </c>
      <c r="F990" s="40">
        <f>IF(A990="","",IFERROR(IF(D990=Spese!$G$46,Spese!$L$46-Spese!$M$46*(Spese!$G$46-1),Spese!$M$46),""))</f>
        <v/>
      </c>
      <c r="G990" s="9">
        <f>IF(A990="","",IFERROR(IF(Spese!$K$46="Annullato","Annullata",IF(Spese!$K$46="Sospeso","Sospesa",IF(Spese!$K$46="Da valutare","Da valutare",IF(E990="","Da completare",IF(D990&lt;=Spese!$J$46,"Saldata",IF(E990&lt;Parametri!$B$3,"Scaduta",IF(E990&lt;=Parametri!$B$3+Parametri!$B$4,"In scadenza","Programmata"))))))),"Da completare"))</f>
        <v/>
      </c>
      <c r="H990" s="27">
        <f>IF(A990="","",Spese!$D$46)</f>
        <v/>
      </c>
    </row>
    <row r="991">
      <c r="A991" s="5">
        <f>IFERROR(IF(OR(Spese!$A$46="",3&gt;Spese!$G$46),"",Spese!$A$46),"")</f>
        <v/>
      </c>
      <c r="B991" s="23">
        <f>IF(A991="","",Spese!$B$46)</f>
        <v/>
      </c>
      <c r="C991" s="23">
        <f>IF(A991="","",Spese!$C$46)</f>
        <v/>
      </c>
      <c r="D991" s="6">
        <f>IF(A991="","",3)</f>
        <v/>
      </c>
      <c r="E991" s="21">
        <f>IF(A991="","",IFERROR(EDATE(Spese!$I$46,(D991-1)*Spese!$H$46),""))</f>
        <v/>
      </c>
      <c r="F991" s="38">
        <f>IF(A991="","",IFERROR(IF(D991=Spese!$G$46,Spese!$L$46-Spese!$M$46*(Spese!$G$46-1),Spese!$M$46),""))</f>
        <v/>
      </c>
      <c r="G991" s="5">
        <f>IF(A991="","",IFERROR(IF(Spese!$K$46="Annullato","Annullata",IF(Spese!$K$46="Sospeso","Sospesa",IF(Spese!$K$46="Da valutare","Da valutare",IF(E991="","Da completare",IF(D991&lt;=Spese!$J$46,"Saldata",IF(E991&lt;Parametri!$B$3,"Scaduta",IF(E991&lt;=Parametri!$B$3+Parametri!$B$4,"In scadenza","Programmata"))))))),"Da completare"))</f>
        <v/>
      </c>
      <c r="H991" s="23">
        <f>IF(A991="","",Spese!$D$46)</f>
        <v/>
      </c>
    </row>
    <row r="992">
      <c r="A992" s="9">
        <f>IFERROR(IF(OR(Spese!$A$46="",4&gt;Spese!$G$46),"",Spese!$A$46),"")</f>
        <v/>
      </c>
      <c r="B992" s="27">
        <f>IF(A992="","",Spese!$B$46)</f>
        <v/>
      </c>
      <c r="C992" s="27">
        <f>IF(A992="","",Spese!$C$46)</f>
        <v/>
      </c>
      <c r="D992" s="10">
        <f>IF(A992="","",4)</f>
        <v/>
      </c>
      <c r="E992" s="25">
        <f>IF(A992="","",IFERROR(EDATE(Spese!$I$46,(D992-1)*Spese!$H$46),""))</f>
        <v/>
      </c>
      <c r="F992" s="40">
        <f>IF(A992="","",IFERROR(IF(D992=Spese!$G$46,Spese!$L$46-Spese!$M$46*(Spese!$G$46-1),Spese!$M$46),""))</f>
        <v/>
      </c>
      <c r="G992" s="9">
        <f>IF(A992="","",IFERROR(IF(Spese!$K$46="Annullato","Annullata",IF(Spese!$K$46="Sospeso","Sospesa",IF(Spese!$K$46="Da valutare","Da valutare",IF(E992="","Da completare",IF(D992&lt;=Spese!$J$46,"Saldata",IF(E992&lt;Parametri!$B$3,"Scaduta",IF(E992&lt;=Parametri!$B$3+Parametri!$B$4,"In scadenza","Programmata"))))))),"Da completare"))</f>
        <v/>
      </c>
      <c r="H992" s="27">
        <f>IF(A992="","",Spese!$D$46)</f>
        <v/>
      </c>
    </row>
    <row r="993">
      <c r="A993" s="5">
        <f>IFERROR(IF(OR(Spese!$A$46="",5&gt;Spese!$G$46),"",Spese!$A$46),"")</f>
        <v/>
      </c>
      <c r="B993" s="23">
        <f>IF(A993="","",Spese!$B$46)</f>
        <v/>
      </c>
      <c r="C993" s="23">
        <f>IF(A993="","",Spese!$C$46)</f>
        <v/>
      </c>
      <c r="D993" s="6">
        <f>IF(A993="","",5)</f>
        <v/>
      </c>
      <c r="E993" s="21">
        <f>IF(A993="","",IFERROR(EDATE(Spese!$I$46,(D993-1)*Spese!$H$46),""))</f>
        <v/>
      </c>
      <c r="F993" s="38">
        <f>IF(A993="","",IFERROR(IF(D993=Spese!$G$46,Spese!$L$46-Spese!$M$46*(Spese!$G$46-1),Spese!$M$46),""))</f>
        <v/>
      </c>
      <c r="G993" s="5">
        <f>IF(A993="","",IFERROR(IF(Spese!$K$46="Annullato","Annullata",IF(Spese!$K$46="Sospeso","Sospesa",IF(Spese!$K$46="Da valutare","Da valutare",IF(E993="","Da completare",IF(D993&lt;=Spese!$J$46,"Saldata",IF(E993&lt;Parametri!$B$3,"Scaduta",IF(E993&lt;=Parametri!$B$3+Parametri!$B$4,"In scadenza","Programmata"))))))),"Da completare"))</f>
        <v/>
      </c>
      <c r="H993" s="23">
        <f>IF(A993="","",Spese!$D$46)</f>
        <v/>
      </c>
    </row>
    <row r="994">
      <c r="A994" s="9">
        <f>IFERROR(IF(OR(Spese!$A$46="",6&gt;Spese!$G$46),"",Spese!$A$46),"")</f>
        <v/>
      </c>
      <c r="B994" s="27">
        <f>IF(A994="","",Spese!$B$46)</f>
        <v/>
      </c>
      <c r="C994" s="27">
        <f>IF(A994="","",Spese!$C$46)</f>
        <v/>
      </c>
      <c r="D994" s="10">
        <f>IF(A994="","",6)</f>
        <v/>
      </c>
      <c r="E994" s="25">
        <f>IF(A994="","",IFERROR(EDATE(Spese!$I$46,(D994-1)*Spese!$H$46),""))</f>
        <v/>
      </c>
      <c r="F994" s="40">
        <f>IF(A994="","",IFERROR(IF(D994=Spese!$G$46,Spese!$L$46-Spese!$M$46*(Spese!$G$46-1),Spese!$M$46),""))</f>
        <v/>
      </c>
      <c r="G994" s="9">
        <f>IF(A994="","",IFERROR(IF(Spese!$K$46="Annullato","Annullata",IF(Spese!$K$46="Sospeso","Sospesa",IF(Spese!$K$46="Da valutare","Da valutare",IF(E994="","Da completare",IF(D994&lt;=Spese!$J$46,"Saldata",IF(E994&lt;Parametri!$B$3,"Scaduta",IF(E994&lt;=Parametri!$B$3+Parametri!$B$4,"In scadenza","Programmata"))))))),"Da completare"))</f>
        <v/>
      </c>
      <c r="H994" s="27">
        <f>IF(A994="","",Spese!$D$46)</f>
        <v/>
      </c>
    </row>
    <row r="995">
      <c r="A995" s="5">
        <f>IFERROR(IF(OR(Spese!$A$46="",7&gt;Spese!$G$46),"",Spese!$A$46),"")</f>
        <v/>
      </c>
      <c r="B995" s="23">
        <f>IF(A995="","",Spese!$B$46)</f>
        <v/>
      </c>
      <c r="C995" s="23">
        <f>IF(A995="","",Spese!$C$46)</f>
        <v/>
      </c>
      <c r="D995" s="6">
        <f>IF(A995="","",7)</f>
        <v/>
      </c>
      <c r="E995" s="21">
        <f>IF(A995="","",IFERROR(EDATE(Spese!$I$46,(D995-1)*Spese!$H$46),""))</f>
        <v/>
      </c>
      <c r="F995" s="38">
        <f>IF(A995="","",IFERROR(IF(D995=Spese!$G$46,Spese!$L$46-Spese!$M$46*(Spese!$G$46-1),Spese!$M$46),""))</f>
        <v/>
      </c>
      <c r="G995" s="5">
        <f>IF(A995="","",IFERROR(IF(Spese!$K$46="Annullato","Annullata",IF(Spese!$K$46="Sospeso","Sospesa",IF(Spese!$K$46="Da valutare","Da valutare",IF(E995="","Da completare",IF(D995&lt;=Spese!$J$46,"Saldata",IF(E995&lt;Parametri!$B$3,"Scaduta",IF(E995&lt;=Parametri!$B$3+Parametri!$B$4,"In scadenza","Programmata"))))))),"Da completare"))</f>
        <v/>
      </c>
      <c r="H995" s="23">
        <f>IF(A995="","",Spese!$D$46)</f>
        <v/>
      </c>
    </row>
    <row r="996">
      <c r="A996" s="9">
        <f>IFERROR(IF(OR(Spese!$A$46="",8&gt;Spese!$G$46),"",Spese!$A$46),"")</f>
        <v/>
      </c>
      <c r="B996" s="27">
        <f>IF(A996="","",Spese!$B$46)</f>
        <v/>
      </c>
      <c r="C996" s="27">
        <f>IF(A996="","",Spese!$C$46)</f>
        <v/>
      </c>
      <c r="D996" s="10">
        <f>IF(A996="","",8)</f>
        <v/>
      </c>
      <c r="E996" s="25">
        <f>IF(A996="","",IFERROR(EDATE(Spese!$I$46,(D996-1)*Spese!$H$46),""))</f>
        <v/>
      </c>
      <c r="F996" s="40">
        <f>IF(A996="","",IFERROR(IF(D996=Spese!$G$46,Spese!$L$46-Spese!$M$46*(Spese!$G$46-1),Spese!$M$46),""))</f>
        <v/>
      </c>
      <c r="G996" s="9">
        <f>IF(A996="","",IFERROR(IF(Spese!$K$46="Annullato","Annullata",IF(Spese!$K$46="Sospeso","Sospesa",IF(Spese!$K$46="Da valutare","Da valutare",IF(E996="","Da completare",IF(D996&lt;=Spese!$J$46,"Saldata",IF(E996&lt;Parametri!$B$3,"Scaduta",IF(E996&lt;=Parametri!$B$3+Parametri!$B$4,"In scadenza","Programmata"))))))),"Da completare"))</f>
        <v/>
      </c>
      <c r="H996" s="27">
        <f>IF(A996="","",Spese!$D$46)</f>
        <v/>
      </c>
    </row>
    <row r="997">
      <c r="A997" s="5">
        <f>IFERROR(IF(OR(Spese!$A$46="",9&gt;Spese!$G$46),"",Spese!$A$46),"")</f>
        <v/>
      </c>
      <c r="B997" s="23">
        <f>IF(A997="","",Spese!$B$46)</f>
        <v/>
      </c>
      <c r="C997" s="23">
        <f>IF(A997="","",Spese!$C$46)</f>
        <v/>
      </c>
      <c r="D997" s="6">
        <f>IF(A997="","",9)</f>
        <v/>
      </c>
      <c r="E997" s="21">
        <f>IF(A997="","",IFERROR(EDATE(Spese!$I$46,(D997-1)*Spese!$H$46),""))</f>
        <v/>
      </c>
      <c r="F997" s="38">
        <f>IF(A997="","",IFERROR(IF(D997=Spese!$G$46,Spese!$L$46-Spese!$M$46*(Spese!$G$46-1),Spese!$M$46),""))</f>
        <v/>
      </c>
      <c r="G997" s="5">
        <f>IF(A997="","",IFERROR(IF(Spese!$K$46="Annullato","Annullata",IF(Spese!$K$46="Sospeso","Sospesa",IF(Spese!$K$46="Da valutare","Da valutare",IF(E997="","Da completare",IF(D997&lt;=Spese!$J$46,"Saldata",IF(E997&lt;Parametri!$B$3,"Scaduta",IF(E997&lt;=Parametri!$B$3+Parametri!$B$4,"In scadenza","Programmata"))))))),"Da completare"))</f>
        <v/>
      </c>
      <c r="H997" s="23">
        <f>IF(A997="","",Spese!$D$46)</f>
        <v/>
      </c>
    </row>
    <row r="998">
      <c r="A998" s="9">
        <f>IFERROR(IF(OR(Spese!$A$46="",10&gt;Spese!$G$46),"",Spese!$A$46),"")</f>
        <v/>
      </c>
      <c r="B998" s="27">
        <f>IF(A998="","",Spese!$B$46)</f>
        <v/>
      </c>
      <c r="C998" s="27">
        <f>IF(A998="","",Spese!$C$46)</f>
        <v/>
      </c>
      <c r="D998" s="10">
        <f>IF(A998="","",10)</f>
        <v/>
      </c>
      <c r="E998" s="25">
        <f>IF(A998="","",IFERROR(EDATE(Spese!$I$46,(D998-1)*Spese!$H$46),""))</f>
        <v/>
      </c>
      <c r="F998" s="40">
        <f>IF(A998="","",IFERROR(IF(D998=Spese!$G$46,Spese!$L$46-Spese!$M$46*(Spese!$G$46-1),Spese!$M$46),""))</f>
        <v/>
      </c>
      <c r="G998" s="9">
        <f>IF(A998="","",IFERROR(IF(Spese!$K$46="Annullato","Annullata",IF(Spese!$K$46="Sospeso","Sospesa",IF(Spese!$K$46="Da valutare","Da valutare",IF(E998="","Da completare",IF(D998&lt;=Spese!$J$46,"Saldata",IF(E998&lt;Parametri!$B$3,"Scaduta",IF(E998&lt;=Parametri!$B$3+Parametri!$B$4,"In scadenza","Programmata"))))))),"Da completare"))</f>
        <v/>
      </c>
      <c r="H998" s="27">
        <f>IF(A998="","",Spese!$D$46)</f>
        <v/>
      </c>
    </row>
    <row r="999">
      <c r="A999" s="5">
        <f>IFERROR(IF(OR(Spese!$A$46="",11&gt;Spese!$G$46),"",Spese!$A$46),"")</f>
        <v/>
      </c>
      <c r="B999" s="23">
        <f>IF(A999="","",Spese!$B$46)</f>
        <v/>
      </c>
      <c r="C999" s="23">
        <f>IF(A999="","",Spese!$C$46)</f>
        <v/>
      </c>
      <c r="D999" s="6">
        <f>IF(A999="","",11)</f>
        <v/>
      </c>
      <c r="E999" s="21">
        <f>IF(A999="","",IFERROR(EDATE(Spese!$I$46,(D999-1)*Spese!$H$46),""))</f>
        <v/>
      </c>
      <c r="F999" s="38">
        <f>IF(A999="","",IFERROR(IF(D999=Spese!$G$46,Spese!$L$46-Spese!$M$46*(Spese!$G$46-1),Spese!$M$46),""))</f>
        <v/>
      </c>
      <c r="G999" s="5">
        <f>IF(A999="","",IFERROR(IF(Spese!$K$46="Annullato","Annullata",IF(Spese!$K$46="Sospeso","Sospesa",IF(Spese!$K$46="Da valutare","Da valutare",IF(E999="","Da completare",IF(D999&lt;=Spese!$J$46,"Saldata",IF(E999&lt;Parametri!$B$3,"Scaduta",IF(E999&lt;=Parametri!$B$3+Parametri!$B$4,"In scadenza","Programmata"))))))),"Da completare"))</f>
        <v/>
      </c>
      <c r="H999" s="23">
        <f>IF(A999="","",Spese!$D$46)</f>
        <v/>
      </c>
    </row>
    <row r="1000">
      <c r="A1000" s="9">
        <f>IFERROR(IF(OR(Spese!$A$46="",12&gt;Spese!$G$46),"",Spese!$A$46),"")</f>
        <v/>
      </c>
      <c r="B1000" s="27">
        <f>IF(A1000="","",Spese!$B$46)</f>
        <v/>
      </c>
      <c r="C1000" s="27">
        <f>IF(A1000="","",Spese!$C$46)</f>
        <v/>
      </c>
      <c r="D1000" s="10">
        <f>IF(A1000="","",12)</f>
        <v/>
      </c>
      <c r="E1000" s="25">
        <f>IF(A1000="","",IFERROR(EDATE(Spese!$I$46,(D1000-1)*Spese!$H$46),""))</f>
        <v/>
      </c>
      <c r="F1000" s="40">
        <f>IF(A1000="","",IFERROR(IF(D1000=Spese!$G$46,Spese!$L$46-Spese!$M$46*(Spese!$G$46-1),Spese!$M$46),""))</f>
        <v/>
      </c>
      <c r="G1000" s="9">
        <f>IF(A1000="","",IFERROR(IF(Spese!$K$46="Annullato","Annullata",IF(Spese!$K$46="Sospeso","Sospesa",IF(Spese!$K$46="Da valutare","Da valutare",IF(E1000="","Da completare",IF(D1000&lt;=Spese!$J$46,"Saldata",IF(E1000&lt;Parametri!$B$3,"Scaduta",IF(E1000&lt;=Parametri!$B$3+Parametri!$B$4,"In scadenza","Programmata"))))))),"Da completare"))</f>
        <v/>
      </c>
      <c r="H1000" s="27">
        <f>IF(A1000="","",Spese!$D$46)</f>
        <v/>
      </c>
    </row>
    <row r="1001">
      <c r="A1001" s="5">
        <f>IFERROR(IF(OR(Spese!$A$46="",13&gt;Spese!$G$46),"",Spese!$A$46),"")</f>
        <v/>
      </c>
      <c r="B1001" s="23">
        <f>IF(A1001="","",Spese!$B$46)</f>
        <v/>
      </c>
      <c r="C1001" s="23">
        <f>IF(A1001="","",Spese!$C$46)</f>
        <v/>
      </c>
      <c r="D1001" s="6">
        <f>IF(A1001="","",13)</f>
        <v/>
      </c>
      <c r="E1001" s="21">
        <f>IF(A1001="","",IFERROR(EDATE(Spese!$I$46,(D1001-1)*Spese!$H$46),""))</f>
        <v/>
      </c>
      <c r="F1001" s="38">
        <f>IF(A1001="","",IFERROR(IF(D1001=Spese!$G$46,Spese!$L$46-Spese!$M$46*(Spese!$G$46-1),Spese!$M$46),""))</f>
        <v/>
      </c>
      <c r="G1001" s="5">
        <f>IF(A1001="","",IFERROR(IF(Spese!$K$46="Annullato","Annullata",IF(Spese!$K$46="Sospeso","Sospesa",IF(Spese!$K$46="Da valutare","Da valutare",IF(E1001="","Da completare",IF(D1001&lt;=Spese!$J$46,"Saldata",IF(E1001&lt;Parametri!$B$3,"Scaduta",IF(E1001&lt;=Parametri!$B$3+Parametri!$B$4,"In scadenza","Programmata"))))))),"Da completare"))</f>
        <v/>
      </c>
      <c r="H1001" s="23">
        <f>IF(A1001="","",Spese!$D$46)</f>
        <v/>
      </c>
    </row>
    <row r="1002">
      <c r="A1002" s="9">
        <f>IFERROR(IF(OR(Spese!$A$46="",14&gt;Spese!$G$46),"",Spese!$A$46),"")</f>
        <v/>
      </c>
      <c r="B1002" s="27">
        <f>IF(A1002="","",Spese!$B$46)</f>
        <v/>
      </c>
      <c r="C1002" s="27">
        <f>IF(A1002="","",Spese!$C$46)</f>
        <v/>
      </c>
      <c r="D1002" s="10">
        <f>IF(A1002="","",14)</f>
        <v/>
      </c>
      <c r="E1002" s="25">
        <f>IF(A1002="","",IFERROR(EDATE(Spese!$I$46,(D1002-1)*Spese!$H$46),""))</f>
        <v/>
      </c>
      <c r="F1002" s="40">
        <f>IF(A1002="","",IFERROR(IF(D1002=Spese!$G$46,Spese!$L$46-Spese!$M$46*(Spese!$G$46-1),Spese!$M$46),""))</f>
        <v/>
      </c>
      <c r="G1002" s="9">
        <f>IF(A1002="","",IFERROR(IF(Spese!$K$46="Annullato","Annullata",IF(Spese!$K$46="Sospeso","Sospesa",IF(Spese!$K$46="Da valutare","Da valutare",IF(E1002="","Da completare",IF(D1002&lt;=Spese!$J$46,"Saldata",IF(E1002&lt;Parametri!$B$3,"Scaduta",IF(E1002&lt;=Parametri!$B$3+Parametri!$B$4,"In scadenza","Programmata"))))))),"Da completare"))</f>
        <v/>
      </c>
      <c r="H1002" s="27">
        <f>IF(A1002="","",Spese!$D$46)</f>
        <v/>
      </c>
    </row>
    <row r="1003">
      <c r="A1003" s="5">
        <f>IFERROR(IF(OR(Spese!$A$46="",15&gt;Spese!$G$46),"",Spese!$A$46),"")</f>
        <v/>
      </c>
      <c r="B1003" s="23">
        <f>IF(A1003="","",Spese!$B$46)</f>
        <v/>
      </c>
      <c r="C1003" s="23">
        <f>IF(A1003="","",Spese!$C$46)</f>
        <v/>
      </c>
      <c r="D1003" s="6">
        <f>IF(A1003="","",15)</f>
        <v/>
      </c>
      <c r="E1003" s="21">
        <f>IF(A1003="","",IFERROR(EDATE(Spese!$I$46,(D1003-1)*Spese!$H$46),""))</f>
        <v/>
      </c>
      <c r="F1003" s="38">
        <f>IF(A1003="","",IFERROR(IF(D1003=Spese!$G$46,Spese!$L$46-Spese!$M$46*(Spese!$G$46-1),Spese!$M$46),""))</f>
        <v/>
      </c>
      <c r="G1003" s="5">
        <f>IF(A1003="","",IFERROR(IF(Spese!$K$46="Annullato","Annullata",IF(Spese!$K$46="Sospeso","Sospesa",IF(Spese!$K$46="Da valutare","Da valutare",IF(E1003="","Da completare",IF(D1003&lt;=Spese!$J$46,"Saldata",IF(E1003&lt;Parametri!$B$3,"Scaduta",IF(E1003&lt;=Parametri!$B$3+Parametri!$B$4,"In scadenza","Programmata"))))))),"Da completare"))</f>
        <v/>
      </c>
      <c r="H1003" s="23">
        <f>IF(A1003="","",Spese!$D$46)</f>
        <v/>
      </c>
    </row>
    <row r="1004">
      <c r="A1004" s="9">
        <f>IFERROR(IF(OR(Spese!$A$46="",16&gt;Spese!$G$46),"",Spese!$A$46),"")</f>
        <v/>
      </c>
      <c r="B1004" s="27">
        <f>IF(A1004="","",Spese!$B$46)</f>
        <v/>
      </c>
      <c r="C1004" s="27">
        <f>IF(A1004="","",Spese!$C$46)</f>
        <v/>
      </c>
      <c r="D1004" s="10">
        <f>IF(A1004="","",16)</f>
        <v/>
      </c>
      <c r="E1004" s="25">
        <f>IF(A1004="","",IFERROR(EDATE(Spese!$I$46,(D1004-1)*Spese!$H$46),""))</f>
        <v/>
      </c>
      <c r="F1004" s="40">
        <f>IF(A1004="","",IFERROR(IF(D1004=Spese!$G$46,Spese!$L$46-Spese!$M$46*(Spese!$G$46-1),Spese!$M$46),""))</f>
        <v/>
      </c>
      <c r="G1004" s="9">
        <f>IF(A1004="","",IFERROR(IF(Spese!$K$46="Annullato","Annullata",IF(Spese!$K$46="Sospeso","Sospesa",IF(Spese!$K$46="Da valutare","Da valutare",IF(E1004="","Da completare",IF(D1004&lt;=Spese!$J$46,"Saldata",IF(E1004&lt;Parametri!$B$3,"Scaduta",IF(E1004&lt;=Parametri!$B$3+Parametri!$B$4,"In scadenza","Programmata"))))))),"Da completare"))</f>
        <v/>
      </c>
      <c r="H1004" s="27">
        <f>IF(A1004="","",Spese!$D$46)</f>
        <v/>
      </c>
    </row>
    <row r="1005">
      <c r="A1005" s="5">
        <f>IFERROR(IF(OR(Spese!$A$46="",17&gt;Spese!$G$46),"",Spese!$A$46),"")</f>
        <v/>
      </c>
      <c r="B1005" s="23">
        <f>IF(A1005="","",Spese!$B$46)</f>
        <v/>
      </c>
      <c r="C1005" s="23">
        <f>IF(A1005="","",Spese!$C$46)</f>
        <v/>
      </c>
      <c r="D1005" s="6">
        <f>IF(A1005="","",17)</f>
        <v/>
      </c>
      <c r="E1005" s="21">
        <f>IF(A1005="","",IFERROR(EDATE(Spese!$I$46,(D1005-1)*Spese!$H$46),""))</f>
        <v/>
      </c>
      <c r="F1005" s="38">
        <f>IF(A1005="","",IFERROR(IF(D1005=Spese!$G$46,Spese!$L$46-Spese!$M$46*(Spese!$G$46-1),Spese!$M$46),""))</f>
        <v/>
      </c>
      <c r="G1005" s="5">
        <f>IF(A1005="","",IFERROR(IF(Spese!$K$46="Annullato","Annullata",IF(Spese!$K$46="Sospeso","Sospesa",IF(Spese!$K$46="Da valutare","Da valutare",IF(E1005="","Da completare",IF(D1005&lt;=Spese!$J$46,"Saldata",IF(E1005&lt;Parametri!$B$3,"Scaduta",IF(E1005&lt;=Parametri!$B$3+Parametri!$B$4,"In scadenza","Programmata"))))))),"Da completare"))</f>
        <v/>
      </c>
      <c r="H1005" s="23">
        <f>IF(A1005="","",Spese!$D$46)</f>
        <v/>
      </c>
    </row>
    <row r="1006">
      <c r="A1006" s="9">
        <f>IFERROR(IF(OR(Spese!$A$46="",18&gt;Spese!$G$46),"",Spese!$A$46),"")</f>
        <v/>
      </c>
      <c r="B1006" s="27">
        <f>IF(A1006="","",Spese!$B$46)</f>
        <v/>
      </c>
      <c r="C1006" s="27">
        <f>IF(A1006="","",Spese!$C$46)</f>
        <v/>
      </c>
      <c r="D1006" s="10">
        <f>IF(A1006="","",18)</f>
        <v/>
      </c>
      <c r="E1006" s="25">
        <f>IF(A1006="","",IFERROR(EDATE(Spese!$I$46,(D1006-1)*Spese!$H$46),""))</f>
        <v/>
      </c>
      <c r="F1006" s="40">
        <f>IF(A1006="","",IFERROR(IF(D1006=Spese!$G$46,Spese!$L$46-Spese!$M$46*(Spese!$G$46-1),Spese!$M$46),""))</f>
        <v/>
      </c>
      <c r="G1006" s="9">
        <f>IF(A1006="","",IFERROR(IF(Spese!$K$46="Annullato","Annullata",IF(Spese!$K$46="Sospeso","Sospesa",IF(Spese!$K$46="Da valutare","Da valutare",IF(E1006="","Da completare",IF(D1006&lt;=Spese!$J$46,"Saldata",IF(E1006&lt;Parametri!$B$3,"Scaduta",IF(E1006&lt;=Parametri!$B$3+Parametri!$B$4,"In scadenza","Programmata"))))))),"Da completare"))</f>
        <v/>
      </c>
      <c r="H1006" s="27">
        <f>IF(A1006="","",Spese!$D$46)</f>
        <v/>
      </c>
    </row>
    <row r="1007">
      <c r="A1007" s="5">
        <f>IFERROR(IF(OR(Spese!$A$46="",19&gt;Spese!$G$46),"",Spese!$A$46),"")</f>
        <v/>
      </c>
      <c r="B1007" s="23">
        <f>IF(A1007="","",Spese!$B$46)</f>
        <v/>
      </c>
      <c r="C1007" s="23">
        <f>IF(A1007="","",Spese!$C$46)</f>
        <v/>
      </c>
      <c r="D1007" s="6">
        <f>IF(A1007="","",19)</f>
        <v/>
      </c>
      <c r="E1007" s="21">
        <f>IF(A1007="","",IFERROR(EDATE(Spese!$I$46,(D1007-1)*Spese!$H$46),""))</f>
        <v/>
      </c>
      <c r="F1007" s="38">
        <f>IF(A1007="","",IFERROR(IF(D1007=Spese!$G$46,Spese!$L$46-Spese!$M$46*(Spese!$G$46-1),Spese!$M$46),""))</f>
        <v/>
      </c>
      <c r="G1007" s="5">
        <f>IF(A1007="","",IFERROR(IF(Spese!$K$46="Annullato","Annullata",IF(Spese!$K$46="Sospeso","Sospesa",IF(Spese!$K$46="Da valutare","Da valutare",IF(E1007="","Da completare",IF(D1007&lt;=Spese!$J$46,"Saldata",IF(E1007&lt;Parametri!$B$3,"Scaduta",IF(E1007&lt;=Parametri!$B$3+Parametri!$B$4,"In scadenza","Programmata"))))))),"Da completare"))</f>
        <v/>
      </c>
      <c r="H1007" s="23">
        <f>IF(A1007="","",Spese!$D$46)</f>
        <v/>
      </c>
    </row>
    <row r="1008">
      <c r="A1008" s="9">
        <f>IFERROR(IF(OR(Spese!$A$46="",20&gt;Spese!$G$46),"",Spese!$A$46),"")</f>
        <v/>
      </c>
      <c r="B1008" s="27">
        <f>IF(A1008="","",Spese!$B$46)</f>
        <v/>
      </c>
      <c r="C1008" s="27">
        <f>IF(A1008="","",Spese!$C$46)</f>
        <v/>
      </c>
      <c r="D1008" s="10">
        <f>IF(A1008="","",20)</f>
        <v/>
      </c>
      <c r="E1008" s="25">
        <f>IF(A1008="","",IFERROR(EDATE(Spese!$I$46,(D1008-1)*Spese!$H$46),""))</f>
        <v/>
      </c>
      <c r="F1008" s="40">
        <f>IF(A1008="","",IFERROR(IF(D1008=Spese!$G$46,Spese!$L$46-Spese!$M$46*(Spese!$G$46-1),Spese!$M$46),""))</f>
        <v/>
      </c>
      <c r="G1008" s="9">
        <f>IF(A1008="","",IFERROR(IF(Spese!$K$46="Annullato","Annullata",IF(Spese!$K$46="Sospeso","Sospesa",IF(Spese!$K$46="Da valutare","Da valutare",IF(E1008="","Da completare",IF(D1008&lt;=Spese!$J$46,"Saldata",IF(E1008&lt;Parametri!$B$3,"Scaduta",IF(E1008&lt;=Parametri!$B$3+Parametri!$B$4,"In scadenza","Programmata"))))))),"Da completare"))</f>
        <v/>
      </c>
      <c r="H1008" s="27">
        <f>IF(A1008="","",Spese!$D$46)</f>
        <v/>
      </c>
    </row>
    <row r="1009">
      <c r="A1009" s="5">
        <f>IFERROR(IF(OR(Spese!$A$46="",21&gt;Spese!$G$46),"",Spese!$A$46),"")</f>
        <v/>
      </c>
      <c r="B1009" s="23">
        <f>IF(A1009="","",Spese!$B$46)</f>
        <v/>
      </c>
      <c r="C1009" s="23">
        <f>IF(A1009="","",Spese!$C$46)</f>
        <v/>
      </c>
      <c r="D1009" s="6">
        <f>IF(A1009="","",21)</f>
        <v/>
      </c>
      <c r="E1009" s="21">
        <f>IF(A1009="","",IFERROR(EDATE(Spese!$I$46,(D1009-1)*Spese!$H$46),""))</f>
        <v/>
      </c>
      <c r="F1009" s="38">
        <f>IF(A1009="","",IFERROR(IF(D1009=Spese!$G$46,Spese!$L$46-Spese!$M$46*(Spese!$G$46-1),Spese!$M$46),""))</f>
        <v/>
      </c>
      <c r="G1009" s="5">
        <f>IF(A1009="","",IFERROR(IF(Spese!$K$46="Annullato","Annullata",IF(Spese!$K$46="Sospeso","Sospesa",IF(Spese!$K$46="Da valutare","Da valutare",IF(E1009="","Da completare",IF(D1009&lt;=Spese!$J$46,"Saldata",IF(E1009&lt;Parametri!$B$3,"Scaduta",IF(E1009&lt;=Parametri!$B$3+Parametri!$B$4,"In scadenza","Programmata"))))))),"Da completare"))</f>
        <v/>
      </c>
      <c r="H1009" s="23">
        <f>IF(A1009="","",Spese!$D$46)</f>
        <v/>
      </c>
    </row>
    <row r="1010">
      <c r="A1010" s="9">
        <f>IFERROR(IF(OR(Spese!$A$46="",22&gt;Spese!$G$46),"",Spese!$A$46),"")</f>
        <v/>
      </c>
      <c r="B1010" s="27">
        <f>IF(A1010="","",Spese!$B$46)</f>
        <v/>
      </c>
      <c r="C1010" s="27">
        <f>IF(A1010="","",Spese!$C$46)</f>
        <v/>
      </c>
      <c r="D1010" s="10">
        <f>IF(A1010="","",22)</f>
        <v/>
      </c>
      <c r="E1010" s="25">
        <f>IF(A1010="","",IFERROR(EDATE(Spese!$I$46,(D1010-1)*Spese!$H$46),""))</f>
        <v/>
      </c>
      <c r="F1010" s="40">
        <f>IF(A1010="","",IFERROR(IF(D1010=Spese!$G$46,Spese!$L$46-Spese!$M$46*(Spese!$G$46-1),Spese!$M$46),""))</f>
        <v/>
      </c>
      <c r="G1010" s="9">
        <f>IF(A1010="","",IFERROR(IF(Spese!$K$46="Annullato","Annullata",IF(Spese!$K$46="Sospeso","Sospesa",IF(Spese!$K$46="Da valutare","Da valutare",IF(E1010="","Da completare",IF(D1010&lt;=Spese!$J$46,"Saldata",IF(E1010&lt;Parametri!$B$3,"Scaduta",IF(E1010&lt;=Parametri!$B$3+Parametri!$B$4,"In scadenza","Programmata"))))))),"Da completare"))</f>
        <v/>
      </c>
      <c r="H1010" s="27">
        <f>IF(A1010="","",Spese!$D$46)</f>
        <v/>
      </c>
    </row>
    <row r="1011">
      <c r="A1011" s="5">
        <f>IFERROR(IF(OR(Spese!$A$46="",23&gt;Spese!$G$46),"",Spese!$A$46),"")</f>
        <v/>
      </c>
      <c r="B1011" s="23">
        <f>IF(A1011="","",Spese!$B$46)</f>
        <v/>
      </c>
      <c r="C1011" s="23">
        <f>IF(A1011="","",Spese!$C$46)</f>
        <v/>
      </c>
      <c r="D1011" s="6">
        <f>IF(A1011="","",23)</f>
        <v/>
      </c>
      <c r="E1011" s="21">
        <f>IF(A1011="","",IFERROR(EDATE(Spese!$I$46,(D1011-1)*Spese!$H$46),""))</f>
        <v/>
      </c>
      <c r="F1011" s="38">
        <f>IF(A1011="","",IFERROR(IF(D1011=Spese!$G$46,Spese!$L$46-Spese!$M$46*(Spese!$G$46-1),Spese!$M$46),""))</f>
        <v/>
      </c>
      <c r="G1011" s="5">
        <f>IF(A1011="","",IFERROR(IF(Spese!$K$46="Annullato","Annullata",IF(Spese!$K$46="Sospeso","Sospesa",IF(Spese!$K$46="Da valutare","Da valutare",IF(E1011="","Da completare",IF(D1011&lt;=Spese!$J$46,"Saldata",IF(E1011&lt;Parametri!$B$3,"Scaduta",IF(E1011&lt;=Parametri!$B$3+Parametri!$B$4,"In scadenza","Programmata"))))))),"Da completare"))</f>
        <v/>
      </c>
      <c r="H1011" s="23">
        <f>IF(A1011="","",Spese!$D$46)</f>
        <v/>
      </c>
    </row>
    <row r="1012">
      <c r="A1012" s="9">
        <f>IFERROR(IF(OR(Spese!$A$46="",24&gt;Spese!$G$46),"",Spese!$A$46),"")</f>
        <v/>
      </c>
      <c r="B1012" s="27">
        <f>IF(A1012="","",Spese!$B$46)</f>
        <v/>
      </c>
      <c r="C1012" s="27">
        <f>IF(A1012="","",Spese!$C$46)</f>
        <v/>
      </c>
      <c r="D1012" s="10">
        <f>IF(A1012="","",24)</f>
        <v/>
      </c>
      <c r="E1012" s="25">
        <f>IF(A1012="","",IFERROR(EDATE(Spese!$I$46,(D1012-1)*Spese!$H$46),""))</f>
        <v/>
      </c>
      <c r="F1012" s="40">
        <f>IF(A1012="","",IFERROR(IF(D1012=Spese!$G$46,Spese!$L$46-Spese!$M$46*(Spese!$G$46-1),Spese!$M$46),""))</f>
        <v/>
      </c>
      <c r="G1012" s="9">
        <f>IF(A1012="","",IFERROR(IF(Spese!$K$46="Annullato","Annullata",IF(Spese!$K$46="Sospeso","Sospesa",IF(Spese!$K$46="Da valutare","Da valutare",IF(E1012="","Da completare",IF(D1012&lt;=Spese!$J$46,"Saldata",IF(E1012&lt;Parametri!$B$3,"Scaduta",IF(E1012&lt;=Parametri!$B$3+Parametri!$B$4,"In scadenza","Programmata"))))))),"Da completare"))</f>
        <v/>
      </c>
      <c r="H1012" s="27">
        <f>IF(A1012="","",Spese!$D$46)</f>
        <v/>
      </c>
    </row>
    <row r="1013">
      <c r="A1013" s="5">
        <f>IFERROR(IF(OR(Spese!$A$47="",1&gt;Spese!$G$47),"",Spese!$A$47),"")</f>
        <v/>
      </c>
      <c r="B1013" s="23">
        <f>IF(A1013="","",Spese!$B$47)</f>
        <v/>
      </c>
      <c r="C1013" s="23">
        <f>IF(A1013="","",Spese!$C$47)</f>
        <v/>
      </c>
      <c r="D1013" s="6">
        <f>IF(A1013="","",1)</f>
        <v/>
      </c>
      <c r="E1013" s="21">
        <f>IF(A1013="","",IFERROR(EDATE(Spese!$I$47,(D1013-1)*Spese!$H$47),""))</f>
        <v/>
      </c>
      <c r="F1013" s="38">
        <f>IF(A1013="","",IFERROR(IF(D1013=Spese!$G$47,Spese!$L$47-Spese!$M$47*(Spese!$G$47-1),Spese!$M$47),""))</f>
        <v/>
      </c>
      <c r="G1013" s="5">
        <f>IF(A1013="","",IFERROR(IF(Spese!$K$47="Annullato","Annullata",IF(Spese!$K$47="Sospeso","Sospesa",IF(Spese!$K$47="Da valutare","Da valutare",IF(E1013="","Da completare",IF(D1013&lt;=Spese!$J$47,"Saldata",IF(E1013&lt;Parametri!$B$3,"Scaduta",IF(E1013&lt;=Parametri!$B$3+Parametri!$B$4,"In scadenza","Programmata"))))))),"Da completare"))</f>
        <v/>
      </c>
      <c r="H1013" s="23">
        <f>IF(A1013="","",Spese!$D$47)</f>
        <v/>
      </c>
    </row>
    <row r="1014">
      <c r="A1014" s="9">
        <f>IFERROR(IF(OR(Spese!$A$47="",2&gt;Spese!$G$47),"",Spese!$A$47),"")</f>
        <v/>
      </c>
      <c r="B1014" s="27">
        <f>IF(A1014="","",Spese!$B$47)</f>
        <v/>
      </c>
      <c r="C1014" s="27">
        <f>IF(A1014="","",Spese!$C$47)</f>
        <v/>
      </c>
      <c r="D1014" s="10">
        <f>IF(A1014="","",2)</f>
        <v/>
      </c>
      <c r="E1014" s="25">
        <f>IF(A1014="","",IFERROR(EDATE(Spese!$I$47,(D1014-1)*Spese!$H$47),""))</f>
        <v/>
      </c>
      <c r="F1014" s="40">
        <f>IF(A1014="","",IFERROR(IF(D1014=Spese!$G$47,Spese!$L$47-Spese!$M$47*(Spese!$G$47-1),Spese!$M$47),""))</f>
        <v/>
      </c>
      <c r="G1014" s="9">
        <f>IF(A1014="","",IFERROR(IF(Spese!$K$47="Annullato","Annullata",IF(Spese!$K$47="Sospeso","Sospesa",IF(Spese!$K$47="Da valutare","Da valutare",IF(E1014="","Da completare",IF(D1014&lt;=Spese!$J$47,"Saldata",IF(E1014&lt;Parametri!$B$3,"Scaduta",IF(E1014&lt;=Parametri!$B$3+Parametri!$B$4,"In scadenza","Programmata"))))))),"Da completare"))</f>
        <v/>
      </c>
      <c r="H1014" s="27">
        <f>IF(A1014="","",Spese!$D$47)</f>
        <v/>
      </c>
    </row>
    <row r="1015">
      <c r="A1015" s="5">
        <f>IFERROR(IF(OR(Spese!$A$47="",3&gt;Spese!$G$47),"",Spese!$A$47),"")</f>
        <v/>
      </c>
      <c r="B1015" s="23">
        <f>IF(A1015="","",Spese!$B$47)</f>
        <v/>
      </c>
      <c r="C1015" s="23">
        <f>IF(A1015="","",Spese!$C$47)</f>
        <v/>
      </c>
      <c r="D1015" s="6">
        <f>IF(A1015="","",3)</f>
        <v/>
      </c>
      <c r="E1015" s="21">
        <f>IF(A1015="","",IFERROR(EDATE(Spese!$I$47,(D1015-1)*Spese!$H$47),""))</f>
        <v/>
      </c>
      <c r="F1015" s="38">
        <f>IF(A1015="","",IFERROR(IF(D1015=Spese!$G$47,Spese!$L$47-Spese!$M$47*(Spese!$G$47-1),Spese!$M$47),""))</f>
        <v/>
      </c>
      <c r="G1015" s="5">
        <f>IF(A1015="","",IFERROR(IF(Spese!$K$47="Annullato","Annullata",IF(Spese!$K$47="Sospeso","Sospesa",IF(Spese!$K$47="Da valutare","Da valutare",IF(E1015="","Da completare",IF(D1015&lt;=Spese!$J$47,"Saldata",IF(E1015&lt;Parametri!$B$3,"Scaduta",IF(E1015&lt;=Parametri!$B$3+Parametri!$B$4,"In scadenza","Programmata"))))))),"Da completare"))</f>
        <v/>
      </c>
      <c r="H1015" s="23">
        <f>IF(A1015="","",Spese!$D$47)</f>
        <v/>
      </c>
    </row>
    <row r="1016">
      <c r="A1016" s="9">
        <f>IFERROR(IF(OR(Spese!$A$47="",4&gt;Spese!$G$47),"",Spese!$A$47),"")</f>
        <v/>
      </c>
      <c r="B1016" s="27">
        <f>IF(A1016="","",Spese!$B$47)</f>
        <v/>
      </c>
      <c r="C1016" s="27">
        <f>IF(A1016="","",Spese!$C$47)</f>
        <v/>
      </c>
      <c r="D1016" s="10">
        <f>IF(A1016="","",4)</f>
        <v/>
      </c>
      <c r="E1016" s="25">
        <f>IF(A1016="","",IFERROR(EDATE(Spese!$I$47,(D1016-1)*Spese!$H$47),""))</f>
        <v/>
      </c>
      <c r="F1016" s="40">
        <f>IF(A1016="","",IFERROR(IF(D1016=Spese!$G$47,Spese!$L$47-Spese!$M$47*(Spese!$G$47-1),Spese!$M$47),""))</f>
        <v/>
      </c>
      <c r="G1016" s="9">
        <f>IF(A1016="","",IFERROR(IF(Spese!$K$47="Annullato","Annullata",IF(Spese!$K$47="Sospeso","Sospesa",IF(Spese!$K$47="Da valutare","Da valutare",IF(E1016="","Da completare",IF(D1016&lt;=Spese!$J$47,"Saldata",IF(E1016&lt;Parametri!$B$3,"Scaduta",IF(E1016&lt;=Parametri!$B$3+Parametri!$B$4,"In scadenza","Programmata"))))))),"Da completare"))</f>
        <v/>
      </c>
      <c r="H1016" s="27">
        <f>IF(A1016="","",Spese!$D$47)</f>
        <v/>
      </c>
    </row>
    <row r="1017">
      <c r="A1017" s="5">
        <f>IFERROR(IF(OR(Spese!$A$47="",5&gt;Spese!$G$47),"",Spese!$A$47),"")</f>
        <v/>
      </c>
      <c r="B1017" s="23">
        <f>IF(A1017="","",Spese!$B$47)</f>
        <v/>
      </c>
      <c r="C1017" s="23">
        <f>IF(A1017="","",Spese!$C$47)</f>
        <v/>
      </c>
      <c r="D1017" s="6">
        <f>IF(A1017="","",5)</f>
        <v/>
      </c>
      <c r="E1017" s="21">
        <f>IF(A1017="","",IFERROR(EDATE(Spese!$I$47,(D1017-1)*Spese!$H$47),""))</f>
        <v/>
      </c>
      <c r="F1017" s="38">
        <f>IF(A1017="","",IFERROR(IF(D1017=Spese!$G$47,Spese!$L$47-Spese!$M$47*(Spese!$G$47-1),Spese!$M$47),""))</f>
        <v/>
      </c>
      <c r="G1017" s="5">
        <f>IF(A1017="","",IFERROR(IF(Spese!$K$47="Annullato","Annullata",IF(Spese!$K$47="Sospeso","Sospesa",IF(Spese!$K$47="Da valutare","Da valutare",IF(E1017="","Da completare",IF(D1017&lt;=Spese!$J$47,"Saldata",IF(E1017&lt;Parametri!$B$3,"Scaduta",IF(E1017&lt;=Parametri!$B$3+Parametri!$B$4,"In scadenza","Programmata"))))))),"Da completare"))</f>
        <v/>
      </c>
      <c r="H1017" s="23">
        <f>IF(A1017="","",Spese!$D$47)</f>
        <v/>
      </c>
    </row>
    <row r="1018">
      <c r="A1018" s="9">
        <f>IFERROR(IF(OR(Spese!$A$47="",6&gt;Spese!$G$47),"",Spese!$A$47),"")</f>
        <v/>
      </c>
      <c r="B1018" s="27">
        <f>IF(A1018="","",Spese!$B$47)</f>
        <v/>
      </c>
      <c r="C1018" s="27">
        <f>IF(A1018="","",Spese!$C$47)</f>
        <v/>
      </c>
      <c r="D1018" s="10">
        <f>IF(A1018="","",6)</f>
        <v/>
      </c>
      <c r="E1018" s="25">
        <f>IF(A1018="","",IFERROR(EDATE(Spese!$I$47,(D1018-1)*Spese!$H$47),""))</f>
        <v/>
      </c>
      <c r="F1018" s="40">
        <f>IF(A1018="","",IFERROR(IF(D1018=Spese!$G$47,Spese!$L$47-Spese!$M$47*(Spese!$G$47-1),Spese!$M$47),""))</f>
        <v/>
      </c>
      <c r="G1018" s="9">
        <f>IF(A1018="","",IFERROR(IF(Spese!$K$47="Annullato","Annullata",IF(Spese!$K$47="Sospeso","Sospesa",IF(Spese!$K$47="Da valutare","Da valutare",IF(E1018="","Da completare",IF(D1018&lt;=Spese!$J$47,"Saldata",IF(E1018&lt;Parametri!$B$3,"Scaduta",IF(E1018&lt;=Parametri!$B$3+Parametri!$B$4,"In scadenza","Programmata"))))))),"Da completare"))</f>
        <v/>
      </c>
      <c r="H1018" s="27">
        <f>IF(A1018="","",Spese!$D$47)</f>
        <v/>
      </c>
    </row>
    <row r="1019">
      <c r="A1019" s="5">
        <f>IFERROR(IF(OR(Spese!$A$47="",7&gt;Spese!$G$47),"",Spese!$A$47),"")</f>
        <v/>
      </c>
      <c r="B1019" s="23">
        <f>IF(A1019="","",Spese!$B$47)</f>
        <v/>
      </c>
      <c r="C1019" s="23">
        <f>IF(A1019="","",Spese!$C$47)</f>
        <v/>
      </c>
      <c r="D1019" s="6">
        <f>IF(A1019="","",7)</f>
        <v/>
      </c>
      <c r="E1019" s="21">
        <f>IF(A1019="","",IFERROR(EDATE(Spese!$I$47,(D1019-1)*Spese!$H$47),""))</f>
        <v/>
      </c>
      <c r="F1019" s="38">
        <f>IF(A1019="","",IFERROR(IF(D1019=Spese!$G$47,Spese!$L$47-Spese!$M$47*(Spese!$G$47-1),Spese!$M$47),""))</f>
        <v/>
      </c>
      <c r="G1019" s="5">
        <f>IF(A1019="","",IFERROR(IF(Spese!$K$47="Annullato","Annullata",IF(Spese!$K$47="Sospeso","Sospesa",IF(Spese!$K$47="Da valutare","Da valutare",IF(E1019="","Da completare",IF(D1019&lt;=Spese!$J$47,"Saldata",IF(E1019&lt;Parametri!$B$3,"Scaduta",IF(E1019&lt;=Parametri!$B$3+Parametri!$B$4,"In scadenza","Programmata"))))))),"Da completare"))</f>
        <v/>
      </c>
      <c r="H1019" s="23">
        <f>IF(A1019="","",Spese!$D$47)</f>
        <v/>
      </c>
    </row>
    <row r="1020">
      <c r="A1020" s="9">
        <f>IFERROR(IF(OR(Spese!$A$47="",8&gt;Spese!$G$47),"",Spese!$A$47),"")</f>
        <v/>
      </c>
      <c r="B1020" s="27">
        <f>IF(A1020="","",Spese!$B$47)</f>
        <v/>
      </c>
      <c r="C1020" s="27">
        <f>IF(A1020="","",Spese!$C$47)</f>
        <v/>
      </c>
      <c r="D1020" s="10">
        <f>IF(A1020="","",8)</f>
        <v/>
      </c>
      <c r="E1020" s="25">
        <f>IF(A1020="","",IFERROR(EDATE(Spese!$I$47,(D1020-1)*Spese!$H$47),""))</f>
        <v/>
      </c>
      <c r="F1020" s="40">
        <f>IF(A1020="","",IFERROR(IF(D1020=Spese!$G$47,Spese!$L$47-Spese!$M$47*(Spese!$G$47-1),Spese!$M$47),""))</f>
        <v/>
      </c>
      <c r="G1020" s="9">
        <f>IF(A1020="","",IFERROR(IF(Spese!$K$47="Annullato","Annullata",IF(Spese!$K$47="Sospeso","Sospesa",IF(Spese!$K$47="Da valutare","Da valutare",IF(E1020="","Da completare",IF(D1020&lt;=Spese!$J$47,"Saldata",IF(E1020&lt;Parametri!$B$3,"Scaduta",IF(E1020&lt;=Parametri!$B$3+Parametri!$B$4,"In scadenza","Programmata"))))))),"Da completare"))</f>
        <v/>
      </c>
      <c r="H1020" s="27">
        <f>IF(A1020="","",Spese!$D$47)</f>
        <v/>
      </c>
    </row>
    <row r="1021">
      <c r="A1021" s="5">
        <f>IFERROR(IF(OR(Spese!$A$47="",9&gt;Spese!$G$47),"",Spese!$A$47),"")</f>
        <v/>
      </c>
      <c r="B1021" s="23">
        <f>IF(A1021="","",Spese!$B$47)</f>
        <v/>
      </c>
      <c r="C1021" s="23">
        <f>IF(A1021="","",Spese!$C$47)</f>
        <v/>
      </c>
      <c r="D1021" s="6">
        <f>IF(A1021="","",9)</f>
        <v/>
      </c>
      <c r="E1021" s="21">
        <f>IF(A1021="","",IFERROR(EDATE(Spese!$I$47,(D1021-1)*Spese!$H$47),""))</f>
        <v/>
      </c>
      <c r="F1021" s="38">
        <f>IF(A1021="","",IFERROR(IF(D1021=Spese!$G$47,Spese!$L$47-Spese!$M$47*(Spese!$G$47-1),Spese!$M$47),""))</f>
        <v/>
      </c>
      <c r="G1021" s="5">
        <f>IF(A1021="","",IFERROR(IF(Spese!$K$47="Annullato","Annullata",IF(Spese!$K$47="Sospeso","Sospesa",IF(Spese!$K$47="Da valutare","Da valutare",IF(E1021="","Da completare",IF(D1021&lt;=Spese!$J$47,"Saldata",IF(E1021&lt;Parametri!$B$3,"Scaduta",IF(E1021&lt;=Parametri!$B$3+Parametri!$B$4,"In scadenza","Programmata"))))))),"Da completare"))</f>
        <v/>
      </c>
      <c r="H1021" s="23">
        <f>IF(A1021="","",Spese!$D$47)</f>
        <v/>
      </c>
    </row>
    <row r="1022">
      <c r="A1022" s="9">
        <f>IFERROR(IF(OR(Spese!$A$47="",10&gt;Spese!$G$47),"",Spese!$A$47),"")</f>
        <v/>
      </c>
      <c r="B1022" s="27">
        <f>IF(A1022="","",Spese!$B$47)</f>
        <v/>
      </c>
      <c r="C1022" s="27">
        <f>IF(A1022="","",Spese!$C$47)</f>
        <v/>
      </c>
      <c r="D1022" s="10">
        <f>IF(A1022="","",10)</f>
        <v/>
      </c>
      <c r="E1022" s="25">
        <f>IF(A1022="","",IFERROR(EDATE(Spese!$I$47,(D1022-1)*Spese!$H$47),""))</f>
        <v/>
      </c>
      <c r="F1022" s="40">
        <f>IF(A1022="","",IFERROR(IF(D1022=Spese!$G$47,Spese!$L$47-Spese!$M$47*(Spese!$G$47-1),Spese!$M$47),""))</f>
        <v/>
      </c>
      <c r="G1022" s="9">
        <f>IF(A1022="","",IFERROR(IF(Spese!$K$47="Annullato","Annullata",IF(Spese!$K$47="Sospeso","Sospesa",IF(Spese!$K$47="Da valutare","Da valutare",IF(E1022="","Da completare",IF(D1022&lt;=Spese!$J$47,"Saldata",IF(E1022&lt;Parametri!$B$3,"Scaduta",IF(E1022&lt;=Parametri!$B$3+Parametri!$B$4,"In scadenza","Programmata"))))))),"Da completare"))</f>
        <v/>
      </c>
      <c r="H1022" s="27">
        <f>IF(A1022="","",Spese!$D$47)</f>
        <v/>
      </c>
    </row>
    <row r="1023">
      <c r="A1023" s="5">
        <f>IFERROR(IF(OR(Spese!$A$47="",11&gt;Spese!$G$47),"",Spese!$A$47),"")</f>
        <v/>
      </c>
      <c r="B1023" s="23">
        <f>IF(A1023="","",Spese!$B$47)</f>
        <v/>
      </c>
      <c r="C1023" s="23">
        <f>IF(A1023="","",Spese!$C$47)</f>
        <v/>
      </c>
      <c r="D1023" s="6">
        <f>IF(A1023="","",11)</f>
        <v/>
      </c>
      <c r="E1023" s="21">
        <f>IF(A1023="","",IFERROR(EDATE(Spese!$I$47,(D1023-1)*Spese!$H$47),""))</f>
        <v/>
      </c>
      <c r="F1023" s="38">
        <f>IF(A1023="","",IFERROR(IF(D1023=Spese!$G$47,Spese!$L$47-Spese!$M$47*(Spese!$G$47-1),Spese!$M$47),""))</f>
        <v/>
      </c>
      <c r="G1023" s="5">
        <f>IF(A1023="","",IFERROR(IF(Spese!$K$47="Annullato","Annullata",IF(Spese!$K$47="Sospeso","Sospesa",IF(Spese!$K$47="Da valutare","Da valutare",IF(E1023="","Da completare",IF(D1023&lt;=Spese!$J$47,"Saldata",IF(E1023&lt;Parametri!$B$3,"Scaduta",IF(E1023&lt;=Parametri!$B$3+Parametri!$B$4,"In scadenza","Programmata"))))))),"Da completare"))</f>
        <v/>
      </c>
      <c r="H1023" s="23">
        <f>IF(A1023="","",Spese!$D$47)</f>
        <v/>
      </c>
    </row>
    <row r="1024">
      <c r="A1024" s="9">
        <f>IFERROR(IF(OR(Spese!$A$47="",12&gt;Spese!$G$47),"",Spese!$A$47),"")</f>
        <v/>
      </c>
      <c r="B1024" s="27">
        <f>IF(A1024="","",Spese!$B$47)</f>
        <v/>
      </c>
      <c r="C1024" s="27">
        <f>IF(A1024="","",Spese!$C$47)</f>
        <v/>
      </c>
      <c r="D1024" s="10">
        <f>IF(A1024="","",12)</f>
        <v/>
      </c>
      <c r="E1024" s="25">
        <f>IF(A1024="","",IFERROR(EDATE(Spese!$I$47,(D1024-1)*Spese!$H$47),""))</f>
        <v/>
      </c>
      <c r="F1024" s="40">
        <f>IF(A1024="","",IFERROR(IF(D1024=Spese!$G$47,Spese!$L$47-Spese!$M$47*(Spese!$G$47-1),Spese!$M$47),""))</f>
        <v/>
      </c>
      <c r="G1024" s="9">
        <f>IF(A1024="","",IFERROR(IF(Spese!$K$47="Annullato","Annullata",IF(Spese!$K$47="Sospeso","Sospesa",IF(Spese!$K$47="Da valutare","Da valutare",IF(E1024="","Da completare",IF(D1024&lt;=Spese!$J$47,"Saldata",IF(E1024&lt;Parametri!$B$3,"Scaduta",IF(E1024&lt;=Parametri!$B$3+Parametri!$B$4,"In scadenza","Programmata"))))))),"Da completare"))</f>
        <v/>
      </c>
      <c r="H1024" s="27">
        <f>IF(A1024="","",Spese!$D$47)</f>
        <v/>
      </c>
    </row>
    <row r="1025">
      <c r="A1025" s="5">
        <f>IFERROR(IF(OR(Spese!$A$47="",13&gt;Spese!$G$47),"",Spese!$A$47),"")</f>
        <v/>
      </c>
      <c r="B1025" s="23">
        <f>IF(A1025="","",Spese!$B$47)</f>
        <v/>
      </c>
      <c r="C1025" s="23">
        <f>IF(A1025="","",Spese!$C$47)</f>
        <v/>
      </c>
      <c r="D1025" s="6">
        <f>IF(A1025="","",13)</f>
        <v/>
      </c>
      <c r="E1025" s="21">
        <f>IF(A1025="","",IFERROR(EDATE(Spese!$I$47,(D1025-1)*Spese!$H$47),""))</f>
        <v/>
      </c>
      <c r="F1025" s="38">
        <f>IF(A1025="","",IFERROR(IF(D1025=Spese!$G$47,Spese!$L$47-Spese!$M$47*(Spese!$G$47-1),Spese!$M$47),""))</f>
        <v/>
      </c>
      <c r="G1025" s="5">
        <f>IF(A1025="","",IFERROR(IF(Spese!$K$47="Annullato","Annullata",IF(Spese!$K$47="Sospeso","Sospesa",IF(Spese!$K$47="Da valutare","Da valutare",IF(E1025="","Da completare",IF(D1025&lt;=Spese!$J$47,"Saldata",IF(E1025&lt;Parametri!$B$3,"Scaduta",IF(E1025&lt;=Parametri!$B$3+Parametri!$B$4,"In scadenza","Programmata"))))))),"Da completare"))</f>
        <v/>
      </c>
      <c r="H1025" s="23">
        <f>IF(A1025="","",Spese!$D$47)</f>
        <v/>
      </c>
    </row>
    <row r="1026">
      <c r="A1026" s="9">
        <f>IFERROR(IF(OR(Spese!$A$47="",14&gt;Spese!$G$47),"",Spese!$A$47),"")</f>
        <v/>
      </c>
      <c r="B1026" s="27">
        <f>IF(A1026="","",Spese!$B$47)</f>
        <v/>
      </c>
      <c r="C1026" s="27">
        <f>IF(A1026="","",Spese!$C$47)</f>
        <v/>
      </c>
      <c r="D1026" s="10">
        <f>IF(A1026="","",14)</f>
        <v/>
      </c>
      <c r="E1026" s="25">
        <f>IF(A1026="","",IFERROR(EDATE(Spese!$I$47,(D1026-1)*Spese!$H$47),""))</f>
        <v/>
      </c>
      <c r="F1026" s="40">
        <f>IF(A1026="","",IFERROR(IF(D1026=Spese!$G$47,Spese!$L$47-Spese!$M$47*(Spese!$G$47-1),Spese!$M$47),""))</f>
        <v/>
      </c>
      <c r="G1026" s="9">
        <f>IF(A1026="","",IFERROR(IF(Spese!$K$47="Annullato","Annullata",IF(Spese!$K$47="Sospeso","Sospesa",IF(Spese!$K$47="Da valutare","Da valutare",IF(E1026="","Da completare",IF(D1026&lt;=Spese!$J$47,"Saldata",IF(E1026&lt;Parametri!$B$3,"Scaduta",IF(E1026&lt;=Parametri!$B$3+Parametri!$B$4,"In scadenza","Programmata"))))))),"Da completare"))</f>
        <v/>
      </c>
      <c r="H1026" s="27">
        <f>IF(A1026="","",Spese!$D$47)</f>
        <v/>
      </c>
    </row>
    <row r="1027">
      <c r="A1027" s="5">
        <f>IFERROR(IF(OR(Spese!$A$47="",15&gt;Spese!$G$47),"",Spese!$A$47),"")</f>
        <v/>
      </c>
      <c r="B1027" s="23">
        <f>IF(A1027="","",Spese!$B$47)</f>
        <v/>
      </c>
      <c r="C1027" s="23">
        <f>IF(A1027="","",Spese!$C$47)</f>
        <v/>
      </c>
      <c r="D1027" s="6">
        <f>IF(A1027="","",15)</f>
        <v/>
      </c>
      <c r="E1027" s="21">
        <f>IF(A1027="","",IFERROR(EDATE(Spese!$I$47,(D1027-1)*Spese!$H$47),""))</f>
        <v/>
      </c>
      <c r="F1027" s="38">
        <f>IF(A1027="","",IFERROR(IF(D1027=Spese!$G$47,Spese!$L$47-Spese!$M$47*(Spese!$G$47-1),Spese!$M$47),""))</f>
        <v/>
      </c>
      <c r="G1027" s="5">
        <f>IF(A1027="","",IFERROR(IF(Spese!$K$47="Annullato","Annullata",IF(Spese!$K$47="Sospeso","Sospesa",IF(Spese!$K$47="Da valutare","Da valutare",IF(E1027="","Da completare",IF(D1027&lt;=Spese!$J$47,"Saldata",IF(E1027&lt;Parametri!$B$3,"Scaduta",IF(E1027&lt;=Parametri!$B$3+Parametri!$B$4,"In scadenza","Programmata"))))))),"Da completare"))</f>
        <v/>
      </c>
      <c r="H1027" s="23">
        <f>IF(A1027="","",Spese!$D$47)</f>
        <v/>
      </c>
    </row>
    <row r="1028">
      <c r="A1028" s="9">
        <f>IFERROR(IF(OR(Spese!$A$47="",16&gt;Spese!$G$47),"",Spese!$A$47),"")</f>
        <v/>
      </c>
      <c r="B1028" s="27">
        <f>IF(A1028="","",Spese!$B$47)</f>
        <v/>
      </c>
      <c r="C1028" s="27">
        <f>IF(A1028="","",Spese!$C$47)</f>
        <v/>
      </c>
      <c r="D1028" s="10">
        <f>IF(A1028="","",16)</f>
        <v/>
      </c>
      <c r="E1028" s="25">
        <f>IF(A1028="","",IFERROR(EDATE(Spese!$I$47,(D1028-1)*Spese!$H$47),""))</f>
        <v/>
      </c>
      <c r="F1028" s="40">
        <f>IF(A1028="","",IFERROR(IF(D1028=Spese!$G$47,Spese!$L$47-Spese!$M$47*(Spese!$G$47-1),Spese!$M$47),""))</f>
        <v/>
      </c>
      <c r="G1028" s="9">
        <f>IF(A1028="","",IFERROR(IF(Spese!$K$47="Annullato","Annullata",IF(Spese!$K$47="Sospeso","Sospesa",IF(Spese!$K$47="Da valutare","Da valutare",IF(E1028="","Da completare",IF(D1028&lt;=Spese!$J$47,"Saldata",IF(E1028&lt;Parametri!$B$3,"Scaduta",IF(E1028&lt;=Parametri!$B$3+Parametri!$B$4,"In scadenza","Programmata"))))))),"Da completare"))</f>
        <v/>
      </c>
      <c r="H1028" s="27">
        <f>IF(A1028="","",Spese!$D$47)</f>
        <v/>
      </c>
    </row>
    <row r="1029">
      <c r="A1029" s="5">
        <f>IFERROR(IF(OR(Spese!$A$47="",17&gt;Spese!$G$47),"",Spese!$A$47),"")</f>
        <v/>
      </c>
      <c r="B1029" s="23">
        <f>IF(A1029="","",Spese!$B$47)</f>
        <v/>
      </c>
      <c r="C1029" s="23">
        <f>IF(A1029="","",Spese!$C$47)</f>
        <v/>
      </c>
      <c r="D1029" s="6">
        <f>IF(A1029="","",17)</f>
        <v/>
      </c>
      <c r="E1029" s="21">
        <f>IF(A1029="","",IFERROR(EDATE(Spese!$I$47,(D1029-1)*Spese!$H$47),""))</f>
        <v/>
      </c>
      <c r="F1029" s="38">
        <f>IF(A1029="","",IFERROR(IF(D1029=Spese!$G$47,Spese!$L$47-Spese!$M$47*(Spese!$G$47-1),Spese!$M$47),""))</f>
        <v/>
      </c>
      <c r="G1029" s="5">
        <f>IF(A1029="","",IFERROR(IF(Spese!$K$47="Annullato","Annullata",IF(Spese!$K$47="Sospeso","Sospesa",IF(Spese!$K$47="Da valutare","Da valutare",IF(E1029="","Da completare",IF(D1029&lt;=Spese!$J$47,"Saldata",IF(E1029&lt;Parametri!$B$3,"Scaduta",IF(E1029&lt;=Parametri!$B$3+Parametri!$B$4,"In scadenza","Programmata"))))))),"Da completare"))</f>
        <v/>
      </c>
      <c r="H1029" s="23">
        <f>IF(A1029="","",Spese!$D$47)</f>
        <v/>
      </c>
    </row>
    <row r="1030">
      <c r="A1030" s="9">
        <f>IFERROR(IF(OR(Spese!$A$47="",18&gt;Spese!$G$47),"",Spese!$A$47),"")</f>
        <v/>
      </c>
      <c r="B1030" s="27">
        <f>IF(A1030="","",Spese!$B$47)</f>
        <v/>
      </c>
      <c r="C1030" s="27">
        <f>IF(A1030="","",Spese!$C$47)</f>
        <v/>
      </c>
      <c r="D1030" s="10">
        <f>IF(A1030="","",18)</f>
        <v/>
      </c>
      <c r="E1030" s="25">
        <f>IF(A1030="","",IFERROR(EDATE(Spese!$I$47,(D1030-1)*Spese!$H$47),""))</f>
        <v/>
      </c>
      <c r="F1030" s="40">
        <f>IF(A1030="","",IFERROR(IF(D1030=Spese!$G$47,Spese!$L$47-Spese!$M$47*(Spese!$G$47-1),Spese!$M$47),""))</f>
        <v/>
      </c>
      <c r="G1030" s="9">
        <f>IF(A1030="","",IFERROR(IF(Spese!$K$47="Annullato","Annullata",IF(Spese!$K$47="Sospeso","Sospesa",IF(Spese!$K$47="Da valutare","Da valutare",IF(E1030="","Da completare",IF(D1030&lt;=Spese!$J$47,"Saldata",IF(E1030&lt;Parametri!$B$3,"Scaduta",IF(E1030&lt;=Parametri!$B$3+Parametri!$B$4,"In scadenza","Programmata"))))))),"Da completare"))</f>
        <v/>
      </c>
      <c r="H1030" s="27">
        <f>IF(A1030="","",Spese!$D$47)</f>
        <v/>
      </c>
    </row>
    <row r="1031">
      <c r="A1031" s="5">
        <f>IFERROR(IF(OR(Spese!$A$47="",19&gt;Spese!$G$47),"",Spese!$A$47),"")</f>
        <v/>
      </c>
      <c r="B1031" s="23">
        <f>IF(A1031="","",Spese!$B$47)</f>
        <v/>
      </c>
      <c r="C1031" s="23">
        <f>IF(A1031="","",Spese!$C$47)</f>
        <v/>
      </c>
      <c r="D1031" s="6">
        <f>IF(A1031="","",19)</f>
        <v/>
      </c>
      <c r="E1031" s="21">
        <f>IF(A1031="","",IFERROR(EDATE(Spese!$I$47,(D1031-1)*Spese!$H$47),""))</f>
        <v/>
      </c>
      <c r="F1031" s="38">
        <f>IF(A1031="","",IFERROR(IF(D1031=Spese!$G$47,Spese!$L$47-Spese!$M$47*(Spese!$G$47-1),Spese!$M$47),""))</f>
        <v/>
      </c>
      <c r="G1031" s="5">
        <f>IF(A1031="","",IFERROR(IF(Spese!$K$47="Annullato","Annullata",IF(Spese!$K$47="Sospeso","Sospesa",IF(Spese!$K$47="Da valutare","Da valutare",IF(E1031="","Da completare",IF(D1031&lt;=Spese!$J$47,"Saldata",IF(E1031&lt;Parametri!$B$3,"Scaduta",IF(E1031&lt;=Parametri!$B$3+Parametri!$B$4,"In scadenza","Programmata"))))))),"Da completare"))</f>
        <v/>
      </c>
      <c r="H1031" s="23">
        <f>IF(A1031="","",Spese!$D$47)</f>
        <v/>
      </c>
    </row>
    <row r="1032">
      <c r="A1032" s="9">
        <f>IFERROR(IF(OR(Spese!$A$47="",20&gt;Spese!$G$47),"",Spese!$A$47),"")</f>
        <v/>
      </c>
      <c r="B1032" s="27">
        <f>IF(A1032="","",Spese!$B$47)</f>
        <v/>
      </c>
      <c r="C1032" s="27">
        <f>IF(A1032="","",Spese!$C$47)</f>
        <v/>
      </c>
      <c r="D1032" s="10">
        <f>IF(A1032="","",20)</f>
        <v/>
      </c>
      <c r="E1032" s="25">
        <f>IF(A1032="","",IFERROR(EDATE(Spese!$I$47,(D1032-1)*Spese!$H$47),""))</f>
        <v/>
      </c>
      <c r="F1032" s="40">
        <f>IF(A1032="","",IFERROR(IF(D1032=Spese!$G$47,Spese!$L$47-Spese!$M$47*(Spese!$G$47-1),Spese!$M$47),""))</f>
        <v/>
      </c>
      <c r="G1032" s="9">
        <f>IF(A1032="","",IFERROR(IF(Spese!$K$47="Annullato","Annullata",IF(Spese!$K$47="Sospeso","Sospesa",IF(Spese!$K$47="Da valutare","Da valutare",IF(E1032="","Da completare",IF(D1032&lt;=Spese!$J$47,"Saldata",IF(E1032&lt;Parametri!$B$3,"Scaduta",IF(E1032&lt;=Parametri!$B$3+Parametri!$B$4,"In scadenza","Programmata"))))))),"Da completare"))</f>
        <v/>
      </c>
      <c r="H1032" s="27">
        <f>IF(A1032="","",Spese!$D$47)</f>
        <v/>
      </c>
    </row>
    <row r="1033">
      <c r="A1033" s="5">
        <f>IFERROR(IF(OR(Spese!$A$47="",21&gt;Spese!$G$47),"",Spese!$A$47),"")</f>
        <v/>
      </c>
      <c r="B1033" s="23">
        <f>IF(A1033="","",Spese!$B$47)</f>
        <v/>
      </c>
      <c r="C1033" s="23">
        <f>IF(A1033="","",Spese!$C$47)</f>
        <v/>
      </c>
      <c r="D1033" s="6">
        <f>IF(A1033="","",21)</f>
        <v/>
      </c>
      <c r="E1033" s="21">
        <f>IF(A1033="","",IFERROR(EDATE(Spese!$I$47,(D1033-1)*Spese!$H$47),""))</f>
        <v/>
      </c>
      <c r="F1033" s="38">
        <f>IF(A1033="","",IFERROR(IF(D1033=Spese!$G$47,Spese!$L$47-Spese!$M$47*(Spese!$G$47-1),Spese!$M$47),""))</f>
        <v/>
      </c>
      <c r="G1033" s="5">
        <f>IF(A1033="","",IFERROR(IF(Spese!$K$47="Annullato","Annullata",IF(Spese!$K$47="Sospeso","Sospesa",IF(Spese!$K$47="Da valutare","Da valutare",IF(E1033="","Da completare",IF(D1033&lt;=Spese!$J$47,"Saldata",IF(E1033&lt;Parametri!$B$3,"Scaduta",IF(E1033&lt;=Parametri!$B$3+Parametri!$B$4,"In scadenza","Programmata"))))))),"Da completare"))</f>
        <v/>
      </c>
      <c r="H1033" s="23">
        <f>IF(A1033="","",Spese!$D$47)</f>
        <v/>
      </c>
    </row>
    <row r="1034">
      <c r="A1034" s="9">
        <f>IFERROR(IF(OR(Spese!$A$47="",22&gt;Spese!$G$47),"",Spese!$A$47),"")</f>
        <v/>
      </c>
      <c r="B1034" s="27">
        <f>IF(A1034="","",Spese!$B$47)</f>
        <v/>
      </c>
      <c r="C1034" s="27">
        <f>IF(A1034="","",Spese!$C$47)</f>
        <v/>
      </c>
      <c r="D1034" s="10">
        <f>IF(A1034="","",22)</f>
        <v/>
      </c>
      <c r="E1034" s="25">
        <f>IF(A1034="","",IFERROR(EDATE(Spese!$I$47,(D1034-1)*Spese!$H$47),""))</f>
        <v/>
      </c>
      <c r="F1034" s="40">
        <f>IF(A1034="","",IFERROR(IF(D1034=Spese!$G$47,Spese!$L$47-Spese!$M$47*(Spese!$G$47-1),Spese!$M$47),""))</f>
        <v/>
      </c>
      <c r="G1034" s="9">
        <f>IF(A1034="","",IFERROR(IF(Spese!$K$47="Annullato","Annullata",IF(Spese!$K$47="Sospeso","Sospesa",IF(Spese!$K$47="Da valutare","Da valutare",IF(E1034="","Da completare",IF(D1034&lt;=Spese!$J$47,"Saldata",IF(E1034&lt;Parametri!$B$3,"Scaduta",IF(E1034&lt;=Parametri!$B$3+Parametri!$B$4,"In scadenza","Programmata"))))))),"Da completare"))</f>
        <v/>
      </c>
      <c r="H1034" s="27">
        <f>IF(A1034="","",Spese!$D$47)</f>
        <v/>
      </c>
    </row>
    <row r="1035">
      <c r="A1035" s="5">
        <f>IFERROR(IF(OR(Spese!$A$47="",23&gt;Spese!$G$47),"",Spese!$A$47),"")</f>
        <v/>
      </c>
      <c r="B1035" s="23">
        <f>IF(A1035="","",Spese!$B$47)</f>
        <v/>
      </c>
      <c r="C1035" s="23">
        <f>IF(A1035="","",Spese!$C$47)</f>
        <v/>
      </c>
      <c r="D1035" s="6">
        <f>IF(A1035="","",23)</f>
        <v/>
      </c>
      <c r="E1035" s="21">
        <f>IF(A1035="","",IFERROR(EDATE(Spese!$I$47,(D1035-1)*Spese!$H$47),""))</f>
        <v/>
      </c>
      <c r="F1035" s="38">
        <f>IF(A1035="","",IFERROR(IF(D1035=Spese!$G$47,Spese!$L$47-Spese!$M$47*(Spese!$G$47-1),Spese!$M$47),""))</f>
        <v/>
      </c>
      <c r="G1035" s="5">
        <f>IF(A1035="","",IFERROR(IF(Spese!$K$47="Annullato","Annullata",IF(Spese!$K$47="Sospeso","Sospesa",IF(Spese!$K$47="Da valutare","Da valutare",IF(E1035="","Da completare",IF(D1035&lt;=Spese!$J$47,"Saldata",IF(E1035&lt;Parametri!$B$3,"Scaduta",IF(E1035&lt;=Parametri!$B$3+Parametri!$B$4,"In scadenza","Programmata"))))))),"Da completare"))</f>
        <v/>
      </c>
      <c r="H1035" s="23">
        <f>IF(A1035="","",Spese!$D$47)</f>
        <v/>
      </c>
    </row>
    <row r="1036">
      <c r="A1036" s="9">
        <f>IFERROR(IF(OR(Spese!$A$47="",24&gt;Spese!$G$47),"",Spese!$A$47),"")</f>
        <v/>
      </c>
      <c r="B1036" s="27">
        <f>IF(A1036="","",Spese!$B$47)</f>
        <v/>
      </c>
      <c r="C1036" s="27">
        <f>IF(A1036="","",Spese!$C$47)</f>
        <v/>
      </c>
      <c r="D1036" s="10">
        <f>IF(A1036="","",24)</f>
        <v/>
      </c>
      <c r="E1036" s="25">
        <f>IF(A1036="","",IFERROR(EDATE(Spese!$I$47,(D1036-1)*Spese!$H$47),""))</f>
        <v/>
      </c>
      <c r="F1036" s="40">
        <f>IF(A1036="","",IFERROR(IF(D1036=Spese!$G$47,Spese!$L$47-Spese!$M$47*(Spese!$G$47-1),Spese!$M$47),""))</f>
        <v/>
      </c>
      <c r="G1036" s="9">
        <f>IF(A1036="","",IFERROR(IF(Spese!$K$47="Annullato","Annullata",IF(Spese!$K$47="Sospeso","Sospesa",IF(Spese!$K$47="Da valutare","Da valutare",IF(E1036="","Da completare",IF(D1036&lt;=Spese!$J$47,"Saldata",IF(E1036&lt;Parametri!$B$3,"Scaduta",IF(E1036&lt;=Parametri!$B$3+Parametri!$B$4,"In scadenza","Programmata"))))))),"Da completare"))</f>
        <v/>
      </c>
      <c r="H1036" s="27">
        <f>IF(A1036="","",Spese!$D$47)</f>
        <v/>
      </c>
    </row>
    <row r="1037">
      <c r="A1037" s="5">
        <f>IFERROR(IF(OR(Spese!$A$48="",1&gt;Spese!$G$48),"",Spese!$A$48),"")</f>
        <v/>
      </c>
      <c r="B1037" s="23">
        <f>IF(A1037="","",Spese!$B$48)</f>
        <v/>
      </c>
      <c r="C1037" s="23">
        <f>IF(A1037="","",Spese!$C$48)</f>
        <v/>
      </c>
      <c r="D1037" s="6">
        <f>IF(A1037="","",1)</f>
        <v/>
      </c>
      <c r="E1037" s="21">
        <f>IF(A1037="","",IFERROR(EDATE(Spese!$I$48,(D1037-1)*Spese!$H$48),""))</f>
        <v/>
      </c>
      <c r="F1037" s="38">
        <f>IF(A1037="","",IFERROR(IF(D1037=Spese!$G$48,Spese!$L$48-Spese!$M$48*(Spese!$G$48-1),Spese!$M$48),""))</f>
        <v/>
      </c>
      <c r="G1037" s="5">
        <f>IF(A1037="","",IFERROR(IF(Spese!$K$48="Annullato","Annullata",IF(Spese!$K$48="Sospeso","Sospesa",IF(Spese!$K$48="Da valutare","Da valutare",IF(E1037="","Da completare",IF(D1037&lt;=Spese!$J$48,"Saldata",IF(E1037&lt;Parametri!$B$3,"Scaduta",IF(E1037&lt;=Parametri!$B$3+Parametri!$B$4,"In scadenza","Programmata"))))))),"Da completare"))</f>
        <v/>
      </c>
      <c r="H1037" s="23">
        <f>IF(A1037="","",Spese!$D$48)</f>
        <v/>
      </c>
    </row>
    <row r="1038">
      <c r="A1038" s="9">
        <f>IFERROR(IF(OR(Spese!$A$48="",2&gt;Spese!$G$48),"",Spese!$A$48),"")</f>
        <v/>
      </c>
      <c r="B1038" s="27">
        <f>IF(A1038="","",Spese!$B$48)</f>
        <v/>
      </c>
      <c r="C1038" s="27">
        <f>IF(A1038="","",Spese!$C$48)</f>
        <v/>
      </c>
      <c r="D1038" s="10">
        <f>IF(A1038="","",2)</f>
        <v/>
      </c>
      <c r="E1038" s="25">
        <f>IF(A1038="","",IFERROR(EDATE(Spese!$I$48,(D1038-1)*Spese!$H$48),""))</f>
        <v/>
      </c>
      <c r="F1038" s="40">
        <f>IF(A1038="","",IFERROR(IF(D1038=Spese!$G$48,Spese!$L$48-Spese!$M$48*(Spese!$G$48-1),Spese!$M$48),""))</f>
        <v/>
      </c>
      <c r="G1038" s="9">
        <f>IF(A1038="","",IFERROR(IF(Spese!$K$48="Annullato","Annullata",IF(Spese!$K$48="Sospeso","Sospesa",IF(Spese!$K$48="Da valutare","Da valutare",IF(E1038="","Da completare",IF(D1038&lt;=Spese!$J$48,"Saldata",IF(E1038&lt;Parametri!$B$3,"Scaduta",IF(E1038&lt;=Parametri!$B$3+Parametri!$B$4,"In scadenza","Programmata"))))))),"Da completare"))</f>
        <v/>
      </c>
      <c r="H1038" s="27">
        <f>IF(A1038="","",Spese!$D$48)</f>
        <v/>
      </c>
    </row>
    <row r="1039">
      <c r="A1039" s="5">
        <f>IFERROR(IF(OR(Spese!$A$48="",3&gt;Spese!$G$48),"",Spese!$A$48),"")</f>
        <v/>
      </c>
      <c r="B1039" s="23">
        <f>IF(A1039="","",Spese!$B$48)</f>
        <v/>
      </c>
      <c r="C1039" s="23">
        <f>IF(A1039="","",Spese!$C$48)</f>
        <v/>
      </c>
      <c r="D1039" s="6">
        <f>IF(A1039="","",3)</f>
        <v/>
      </c>
      <c r="E1039" s="21">
        <f>IF(A1039="","",IFERROR(EDATE(Spese!$I$48,(D1039-1)*Spese!$H$48),""))</f>
        <v/>
      </c>
      <c r="F1039" s="38">
        <f>IF(A1039="","",IFERROR(IF(D1039=Spese!$G$48,Spese!$L$48-Spese!$M$48*(Spese!$G$48-1),Spese!$M$48),""))</f>
        <v/>
      </c>
      <c r="G1039" s="5">
        <f>IF(A1039="","",IFERROR(IF(Spese!$K$48="Annullato","Annullata",IF(Spese!$K$48="Sospeso","Sospesa",IF(Spese!$K$48="Da valutare","Da valutare",IF(E1039="","Da completare",IF(D1039&lt;=Spese!$J$48,"Saldata",IF(E1039&lt;Parametri!$B$3,"Scaduta",IF(E1039&lt;=Parametri!$B$3+Parametri!$B$4,"In scadenza","Programmata"))))))),"Da completare"))</f>
        <v/>
      </c>
      <c r="H1039" s="23">
        <f>IF(A1039="","",Spese!$D$48)</f>
        <v/>
      </c>
    </row>
    <row r="1040">
      <c r="A1040" s="9">
        <f>IFERROR(IF(OR(Spese!$A$48="",4&gt;Spese!$G$48),"",Spese!$A$48),"")</f>
        <v/>
      </c>
      <c r="B1040" s="27">
        <f>IF(A1040="","",Spese!$B$48)</f>
        <v/>
      </c>
      <c r="C1040" s="27">
        <f>IF(A1040="","",Spese!$C$48)</f>
        <v/>
      </c>
      <c r="D1040" s="10">
        <f>IF(A1040="","",4)</f>
        <v/>
      </c>
      <c r="E1040" s="25">
        <f>IF(A1040="","",IFERROR(EDATE(Spese!$I$48,(D1040-1)*Spese!$H$48),""))</f>
        <v/>
      </c>
      <c r="F1040" s="40">
        <f>IF(A1040="","",IFERROR(IF(D1040=Spese!$G$48,Spese!$L$48-Spese!$M$48*(Spese!$G$48-1),Spese!$M$48),""))</f>
        <v/>
      </c>
      <c r="G1040" s="9">
        <f>IF(A1040="","",IFERROR(IF(Spese!$K$48="Annullato","Annullata",IF(Spese!$K$48="Sospeso","Sospesa",IF(Spese!$K$48="Da valutare","Da valutare",IF(E1040="","Da completare",IF(D1040&lt;=Spese!$J$48,"Saldata",IF(E1040&lt;Parametri!$B$3,"Scaduta",IF(E1040&lt;=Parametri!$B$3+Parametri!$B$4,"In scadenza","Programmata"))))))),"Da completare"))</f>
        <v/>
      </c>
      <c r="H1040" s="27">
        <f>IF(A1040="","",Spese!$D$48)</f>
        <v/>
      </c>
    </row>
    <row r="1041">
      <c r="A1041" s="5">
        <f>IFERROR(IF(OR(Spese!$A$48="",5&gt;Spese!$G$48),"",Spese!$A$48),"")</f>
        <v/>
      </c>
      <c r="B1041" s="23">
        <f>IF(A1041="","",Spese!$B$48)</f>
        <v/>
      </c>
      <c r="C1041" s="23">
        <f>IF(A1041="","",Spese!$C$48)</f>
        <v/>
      </c>
      <c r="D1041" s="6">
        <f>IF(A1041="","",5)</f>
        <v/>
      </c>
      <c r="E1041" s="21">
        <f>IF(A1041="","",IFERROR(EDATE(Spese!$I$48,(D1041-1)*Spese!$H$48),""))</f>
        <v/>
      </c>
      <c r="F1041" s="38">
        <f>IF(A1041="","",IFERROR(IF(D1041=Spese!$G$48,Spese!$L$48-Spese!$M$48*(Spese!$G$48-1),Spese!$M$48),""))</f>
        <v/>
      </c>
      <c r="G1041" s="5">
        <f>IF(A1041="","",IFERROR(IF(Spese!$K$48="Annullato","Annullata",IF(Spese!$K$48="Sospeso","Sospesa",IF(Spese!$K$48="Da valutare","Da valutare",IF(E1041="","Da completare",IF(D1041&lt;=Spese!$J$48,"Saldata",IF(E1041&lt;Parametri!$B$3,"Scaduta",IF(E1041&lt;=Parametri!$B$3+Parametri!$B$4,"In scadenza","Programmata"))))))),"Da completare"))</f>
        <v/>
      </c>
      <c r="H1041" s="23">
        <f>IF(A1041="","",Spese!$D$48)</f>
        <v/>
      </c>
    </row>
    <row r="1042">
      <c r="A1042" s="9">
        <f>IFERROR(IF(OR(Spese!$A$48="",6&gt;Spese!$G$48),"",Spese!$A$48),"")</f>
        <v/>
      </c>
      <c r="B1042" s="27">
        <f>IF(A1042="","",Spese!$B$48)</f>
        <v/>
      </c>
      <c r="C1042" s="27">
        <f>IF(A1042="","",Spese!$C$48)</f>
        <v/>
      </c>
      <c r="D1042" s="10">
        <f>IF(A1042="","",6)</f>
        <v/>
      </c>
      <c r="E1042" s="25">
        <f>IF(A1042="","",IFERROR(EDATE(Spese!$I$48,(D1042-1)*Spese!$H$48),""))</f>
        <v/>
      </c>
      <c r="F1042" s="40">
        <f>IF(A1042="","",IFERROR(IF(D1042=Spese!$G$48,Spese!$L$48-Spese!$M$48*(Spese!$G$48-1),Spese!$M$48),""))</f>
        <v/>
      </c>
      <c r="G1042" s="9">
        <f>IF(A1042="","",IFERROR(IF(Spese!$K$48="Annullato","Annullata",IF(Spese!$K$48="Sospeso","Sospesa",IF(Spese!$K$48="Da valutare","Da valutare",IF(E1042="","Da completare",IF(D1042&lt;=Spese!$J$48,"Saldata",IF(E1042&lt;Parametri!$B$3,"Scaduta",IF(E1042&lt;=Parametri!$B$3+Parametri!$B$4,"In scadenza","Programmata"))))))),"Da completare"))</f>
        <v/>
      </c>
      <c r="H1042" s="27">
        <f>IF(A1042="","",Spese!$D$48)</f>
        <v/>
      </c>
    </row>
    <row r="1043">
      <c r="A1043" s="5">
        <f>IFERROR(IF(OR(Spese!$A$48="",7&gt;Spese!$G$48),"",Spese!$A$48),"")</f>
        <v/>
      </c>
      <c r="B1043" s="23">
        <f>IF(A1043="","",Spese!$B$48)</f>
        <v/>
      </c>
      <c r="C1043" s="23">
        <f>IF(A1043="","",Spese!$C$48)</f>
        <v/>
      </c>
      <c r="D1043" s="6">
        <f>IF(A1043="","",7)</f>
        <v/>
      </c>
      <c r="E1043" s="21">
        <f>IF(A1043="","",IFERROR(EDATE(Spese!$I$48,(D1043-1)*Spese!$H$48),""))</f>
        <v/>
      </c>
      <c r="F1043" s="38">
        <f>IF(A1043="","",IFERROR(IF(D1043=Spese!$G$48,Spese!$L$48-Spese!$M$48*(Spese!$G$48-1),Spese!$M$48),""))</f>
        <v/>
      </c>
      <c r="G1043" s="5">
        <f>IF(A1043="","",IFERROR(IF(Spese!$K$48="Annullato","Annullata",IF(Spese!$K$48="Sospeso","Sospesa",IF(Spese!$K$48="Da valutare","Da valutare",IF(E1043="","Da completare",IF(D1043&lt;=Spese!$J$48,"Saldata",IF(E1043&lt;Parametri!$B$3,"Scaduta",IF(E1043&lt;=Parametri!$B$3+Parametri!$B$4,"In scadenza","Programmata"))))))),"Da completare"))</f>
        <v/>
      </c>
      <c r="H1043" s="23">
        <f>IF(A1043="","",Spese!$D$48)</f>
        <v/>
      </c>
    </row>
    <row r="1044">
      <c r="A1044" s="9">
        <f>IFERROR(IF(OR(Spese!$A$48="",8&gt;Spese!$G$48),"",Spese!$A$48),"")</f>
        <v/>
      </c>
      <c r="B1044" s="27">
        <f>IF(A1044="","",Spese!$B$48)</f>
        <v/>
      </c>
      <c r="C1044" s="27">
        <f>IF(A1044="","",Spese!$C$48)</f>
        <v/>
      </c>
      <c r="D1044" s="10">
        <f>IF(A1044="","",8)</f>
        <v/>
      </c>
      <c r="E1044" s="25">
        <f>IF(A1044="","",IFERROR(EDATE(Spese!$I$48,(D1044-1)*Spese!$H$48),""))</f>
        <v/>
      </c>
      <c r="F1044" s="40">
        <f>IF(A1044="","",IFERROR(IF(D1044=Spese!$G$48,Spese!$L$48-Spese!$M$48*(Spese!$G$48-1),Spese!$M$48),""))</f>
        <v/>
      </c>
      <c r="G1044" s="9">
        <f>IF(A1044="","",IFERROR(IF(Spese!$K$48="Annullato","Annullata",IF(Spese!$K$48="Sospeso","Sospesa",IF(Spese!$K$48="Da valutare","Da valutare",IF(E1044="","Da completare",IF(D1044&lt;=Spese!$J$48,"Saldata",IF(E1044&lt;Parametri!$B$3,"Scaduta",IF(E1044&lt;=Parametri!$B$3+Parametri!$B$4,"In scadenza","Programmata"))))))),"Da completare"))</f>
        <v/>
      </c>
      <c r="H1044" s="27">
        <f>IF(A1044="","",Spese!$D$48)</f>
        <v/>
      </c>
    </row>
    <row r="1045">
      <c r="A1045" s="5">
        <f>IFERROR(IF(OR(Spese!$A$48="",9&gt;Spese!$G$48),"",Spese!$A$48),"")</f>
        <v/>
      </c>
      <c r="B1045" s="23">
        <f>IF(A1045="","",Spese!$B$48)</f>
        <v/>
      </c>
      <c r="C1045" s="23">
        <f>IF(A1045="","",Spese!$C$48)</f>
        <v/>
      </c>
      <c r="D1045" s="6">
        <f>IF(A1045="","",9)</f>
        <v/>
      </c>
      <c r="E1045" s="21">
        <f>IF(A1045="","",IFERROR(EDATE(Spese!$I$48,(D1045-1)*Spese!$H$48),""))</f>
        <v/>
      </c>
      <c r="F1045" s="38">
        <f>IF(A1045="","",IFERROR(IF(D1045=Spese!$G$48,Spese!$L$48-Spese!$M$48*(Spese!$G$48-1),Spese!$M$48),""))</f>
        <v/>
      </c>
      <c r="G1045" s="5">
        <f>IF(A1045="","",IFERROR(IF(Spese!$K$48="Annullato","Annullata",IF(Spese!$K$48="Sospeso","Sospesa",IF(Spese!$K$48="Da valutare","Da valutare",IF(E1045="","Da completare",IF(D1045&lt;=Spese!$J$48,"Saldata",IF(E1045&lt;Parametri!$B$3,"Scaduta",IF(E1045&lt;=Parametri!$B$3+Parametri!$B$4,"In scadenza","Programmata"))))))),"Da completare"))</f>
        <v/>
      </c>
      <c r="H1045" s="23">
        <f>IF(A1045="","",Spese!$D$48)</f>
        <v/>
      </c>
    </row>
    <row r="1046">
      <c r="A1046" s="9">
        <f>IFERROR(IF(OR(Spese!$A$48="",10&gt;Spese!$G$48),"",Spese!$A$48),"")</f>
        <v/>
      </c>
      <c r="B1046" s="27">
        <f>IF(A1046="","",Spese!$B$48)</f>
        <v/>
      </c>
      <c r="C1046" s="27">
        <f>IF(A1046="","",Spese!$C$48)</f>
        <v/>
      </c>
      <c r="D1046" s="10">
        <f>IF(A1046="","",10)</f>
        <v/>
      </c>
      <c r="E1046" s="25">
        <f>IF(A1046="","",IFERROR(EDATE(Spese!$I$48,(D1046-1)*Spese!$H$48),""))</f>
        <v/>
      </c>
      <c r="F1046" s="40">
        <f>IF(A1046="","",IFERROR(IF(D1046=Spese!$G$48,Spese!$L$48-Spese!$M$48*(Spese!$G$48-1),Spese!$M$48),""))</f>
        <v/>
      </c>
      <c r="G1046" s="9">
        <f>IF(A1046="","",IFERROR(IF(Spese!$K$48="Annullato","Annullata",IF(Spese!$K$48="Sospeso","Sospesa",IF(Spese!$K$48="Da valutare","Da valutare",IF(E1046="","Da completare",IF(D1046&lt;=Spese!$J$48,"Saldata",IF(E1046&lt;Parametri!$B$3,"Scaduta",IF(E1046&lt;=Parametri!$B$3+Parametri!$B$4,"In scadenza","Programmata"))))))),"Da completare"))</f>
        <v/>
      </c>
      <c r="H1046" s="27">
        <f>IF(A1046="","",Spese!$D$48)</f>
        <v/>
      </c>
    </row>
    <row r="1047">
      <c r="A1047" s="5">
        <f>IFERROR(IF(OR(Spese!$A$48="",11&gt;Spese!$G$48),"",Spese!$A$48),"")</f>
        <v/>
      </c>
      <c r="B1047" s="23">
        <f>IF(A1047="","",Spese!$B$48)</f>
        <v/>
      </c>
      <c r="C1047" s="23">
        <f>IF(A1047="","",Spese!$C$48)</f>
        <v/>
      </c>
      <c r="D1047" s="6">
        <f>IF(A1047="","",11)</f>
        <v/>
      </c>
      <c r="E1047" s="21">
        <f>IF(A1047="","",IFERROR(EDATE(Spese!$I$48,(D1047-1)*Spese!$H$48),""))</f>
        <v/>
      </c>
      <c r="F1047" s="38">
        <f>IF(A1047="","",IFERROR(IF(D1047=Spese!$G$48,Spese!$L$48-Spese!$M$48*(Spese!$G$48-1),Spese!$M$48),""))</f>
        <v/>
      </c>
      <c r="G1047" s="5">
        <f>IF(A1047="","",IFERROR(IF(Spese!$K$48="Annullato","Annullata",IF(Spese!$K$48="Sospeso","Sospesa",IF(Spese!$K$48="Da valutare","Da valutare",IF(E1047="","Da completare",IF(D1047&lt;=Spese!$J$48,"Saldata",IF(E1047&lt;Parametri!$B$3,"Scaduta",IF(E1047&lt;=Parametri!$B$3+Parametri!$B$4,"In scadenza","Programmata"))))))),"Da completare"))</f>
        <v/>
      </c>
      <c r="H1047" s="23">
        <f>IF(A1047="","",Spese!$D$48)</f>
        <v/>
      </c>
    </row>
    <row r="1048">
      <c r="A1048" s="9">
        <f>IFERROR(IF(OR(Spese!$A$48="",12&gt;Spese!$G$48),"",Spese!$A$48),"")</f>
        <v/>
      </c>
      <c r="B1048" s="27">
        <f>IF(A1048="","",Spese!$B$48)</f>
        <v/>
      </c>
      <c r="C1048" s="27">
        <f>IF(A1048="","",Spese!$C$48)</f>
        <v/>
      </c>
      <c r="D1048" s="10">
        <f>IF(A1048="","",12)</f>
        <v/>
      </c>
      <c r="E1048" s="25">
        <f>IF(A1048="","",IFERROR(EDATE(Spese!$I$48,(D1048-1)*Spese!$H$48),""))</f>
        <v/>
      </c>
      <c r="F1048" s="40">
        <f>IF(A1048="","",IFERROR(IF(D1048=Spese!$G$48,Spese!$L$48-Spese!$M$48*(Spese!$G$48-1),Spese!$M$48),""))</f>
        <v/>
      </c>
      <c r="G1048" s="9">
        <f>IF(A1048="","",IFERROR(IF(Spese!$K$48="Annullato","Annullata",IF(Spese!$K$48="Sospeso","Sospesa",IF(Spese!$K$48="Da valutare","Da valutare",IF(E1048="","Da completare",IF(D1048&lt;=Spese!$J$48,"Saldata",IF(E1048&lt;Parametri!$B$3,"Scaduta",IF(E1048&lt;=Parametri!$B$3+Parametri!$B$4,"In scadenza","Programmata"))))))),"Da completare"))</f>
        <v/>
      </c>
      <c r="H1048" s="27">
        <f>IF(A1048="","",Spese!$D$48)</f>
        <v/>
      </c>
    </row>
    <row r="1049">
      <c r="A1049" s="5">
        <f>IFERROR(IF(OR(Spese!$A$48="",13&gt;Spese!$G$48),"",Spese!$A$48),"")</f>
        <v/>
      </c>
      <c r="B1049" s="23">
        <f>IF(A1049="","",Spese!$B$48)</f>
        <v/>
      </c>
      <c r="C1049" s="23">
        <f>IF(A1049="","",Spese!$C$48)</f>
        <v/>
      </c>
      <c r="D1049" s="6">
        <f>IF(A1049="","",13)</f>
        <v/>
      </c>
      <c r="E1049" s="21">
        <f>IF(A1049="","",IFERROR(EDATE(Spese!$I$48,(D1049-1)*Spese!$H$48),""))</f>
        <v/>
      </c>
      <c r="F1049" s="38">
        <f>IF(A1049="","",IFERROR(IF(D1049=Spese!$G$48,Spese!$L$48-Spese!$M$48*(Spese!$G$48-1),Spese!$M$48),""))</f>
        <v/>
      </c>
      <c r="G1049" s="5">
        <f>IF(A1049="","",IFERROR(IF(Spese!$K$48="Annullato","Annullata",IF(Spese!$K$48="Sospeso","Sospesa",IF(Spese!$K$48="Da valutare","Da valutare",IF(E1049="","Da completare",IF(D1049&lt;=Spese!$J$48,"Saldata",IF(E1049&lt;Parametri!$B$3,"Scaduta",IF(E1049&lt;=Parametri!$B$3+Parametri!$B$4,"In scadenza","Programmata"))))))),"Da completare"))</f>
        <v/>
      </c>
      <c r="H1049" s="23">
        <f>IF(A1049="","",Spese!$D$48)</f>
        <v/>
      </c>
    </row>
    <row r="1050">
      <c r="A1050" s="9">
        <f>IFERROR(IF(OR(Spese!$A$48="",14&gt;Spese!$G$48),"",Spese!$A$48),"")</f>
        <v/>
      </c>
      <c r="B1050" s="27">
        <f>IF(A1050="","",Spese!$B$48)</f>
        <v/>
      </c>
      <c r="C1050" s="27">
        <f>IF(A1050="","",Spese!$C$48)</f>
        <v/>
      </c>
      <c r="D1050" s="10">
        <f>IF(A1050="","",14)</f>
        <v/>
      </c>
      <c r="E1050" s="25">
        <f>IF(A1050="","",IFERROR(EDATE(Spese!$I$48,(D1050-1)*Spese!$H$48),""))</f>
        <v/>
      </c>
      <c r="F1050" s="40">
        <f>IF(A1050="","",IFERROR(IF(D1050=Spese!$G$48,Spese!$L$48-Spese!$M$48*(Spese!$G$48-1),Spese!$M$48),""))</f>
        <v/>
      </c>
      <c r="G1050" s="9">
        <f>IF(A1050="","",IFERROR(IF(Spese!$K$48="Annullato","Annullata",IF(Spese!$K$48="Sospeso","Sospesa",IF(Spese!$K$48="Da valutare","Da valutare",IF(E1050="","Da completare",IF(D1050&lt;=Spese!$J$48,"Saldata",IF(E1050&lt;Parametri!$B$3,"Scaduta",IF(E1050&lt;=Parametri!$B$3+Parametri!$B$4,"In scadenza","Programmata"))))))),"Da completare"))</f>
        <v/>
      </c>
      <c r="H1050" s="27">
        <f>IF(A1050="","",Spese!$D$48)</f>
        <v/>
      </c>
    </row>
    <row r="1051">
      <c r="A1051" s="5">
        <f>IFERROR(IF(OR(Spese!$A$48="",15&gt;Spese!$G$48),"",Spese!$A$48),"")</f>
        <v/>
      </c>
      <c r="B1051" s="23">
        <f>IF(A1051="","",Spese!$B$48)</f>
        <v/>
      </c>
      <c r="C1051" s="23">
        <f>IF(A1051="","",Spese!$C$48)</f>
        <v/>
      </c>
      <c r="D1051" s="6">
        <f>IF(A1051="","",15)</f>
        <v/>
      </c>
      <c r="E1051" s="21">
        <f>IF(A1051="","",IFERROR(EDATE(Spese!$I$48,(D1051-1)*Spese!$H$48),""))</f>
        <v/>
      </c>
      <c r="F1051" s="38">
        <f>IF(A1051="","",IFERROR(IF(D1051=Spese!$G$48,Spese!$L$48-Spese!$M$48*(Spese!$G$48-1),Spese!$M$48),""))</f>
        <v/>
      </c>
      <c r="G1051" s="5">
        <f>IF(A1051="","",IFERROR(IF(Spese!$K$48="Annullato","Annullata",IF(Spese!$K$48="Sospeso","Sospesa",IF(Spese!$K$48="Da valutare","Da valutare",IF(E1051="","Da completare",IF(D1051&lt;=Spese!$J$48,"Saldata",IF(E1051&lt;Parametri!$B$3,"Scaduta",IF(E1051&lt;=Parametri!$B$3+Parametri!$B$4,"In scadenza","Programmata"))))))),"Da completare"))</f>
        <v/>
      </c>
      <c r="H1051" s="23">
        <f>IF(A1051="","",Spese!$D$48)</f>
        <v/>
      </c>
    </row>
    <row r="1052">
      <c r="A1052" s="9">
        <f>IFERROR(IF(OR(Spese!$A$48="",16&gt;Spese!$G$48),"",Spese!$A$48),"")</f>
        <v/>
      </c>
      <c r="B1052" s="27">
        <f>IF(A1052="","",Spese!$B$48)</f>
        <v/>
      </c>
      <c r="C1052" s="27">
        <f>IF(A1052="","",Spese!$C$48)</f>
        <v/>
      </c>
      <c r="D1052" s="10">
        <f>IF(A1052="","",16)</f>
        <v/>
      </c>
      <c r="E1052" s="25">
        <f>IF(A1052="","",IFERROR(EDATE(Spese!$I$48,(D1052-1)*Spese!$H$48),""))</f>
        <v/>
      </c>
      <c r="F1052" s="40">
        <f>IF(A1052="","",IFERROR(IF(D1052=Spese!$G$48,Spese!$L$48-Spese!$M$48*(Spese!$G$48-1),Spese!$M$48),""))</f>
        <v/>
      </c>
      <c r="G1052" s="9">
        <f>IF(A1052="","",IFERROR(IF(Spese!$K$48="Annullato","Annullata",IF(Spese!$K$48="Sospeso","Sospesa",IF(Spese!$K$48="Da valutare","Da valutare",IF(E1052="","Da completare",IF(D1052&lt;=Spese!$J$48,"Saldata",IF(E1052&lt;Parametri!$B$3,"Scaduta",IF(E1052&lt;=Parametri!$B$3+Parametri!$B$4,"In scadenza","Programmata"))))))),"Da completare"))</f>
        <v/>
      </c>
      <c r="H1052" s="27">
        <f>IF(A1052="","",Spese!$D$48)</f>
        <v/>
      </c>
    </row>
    <row r="1053">
      <c r="A1053" s="5">
        <f>IFERROR(IF(OR(Spese!$A$48="",17&gt;Spese!$G$48),"",Spese!$A$48),"")</f>
        <v/>
      </c>
      <c r="B1053" s="23">
        <f>IF(A1053="","",Spese!$B$48)</f>
        <v/>
      </c>
      <c r="C1053" s="23">
        <f>IF(A1053="","",Spese!$C$48)</f>
        <v/>
      </c>
      <c r="D1053" s="6">
        <f>IF(A1053="","",17)</f>
        <v/>
      </c>
      <c r="E1053" s="21">
        <f>IF(A1053="","",IFERROR(EDATE(Spese!$I$48,(D1053-1)*Spese!$H$48),""))</f>
        <v/>
      </c>
      <c r="F1053" s="38">
        <f>IF(A1053="","",IFERROR(IF(D1053=Spese!$G$48,Spese!$L$48-Spese!$M$48*(Spese!$G$48-1),Spese!$M$48),""))</f>
        <v/>
      </c>
      <c r="G1053" s="5">
        <f>IF(A1053="","",IFERROR(IF(Spese!$K$48="Annullato","Annullata",IF(Spese!$K$48="Sospeso","Sospesa",IF(Spese!$K$48="Da valutare","Da valutare",IF(E1053="","Da completare",IF(D1053&lt;=Spese!$J$48,"Saldata",IF(E1053&lt;Parametri!$B$3,"Scaduta",IF(E1053&lt;=Parametri!$B$3+Parametri!$B$4,"In scadenza","Programmata"))))))),"Da completare"))</f>
        <v/>
      </c>
      <c r="H1053" s="23">
        <f>IF(A1053="","",Spese!$D$48)</f>
        <v/>
      </c>
    </row>
    <row r="1054">
      <c r="A1054" s="9">
        <f>IFERROR(IF(OR(Spese!$A$48="",18&gt;Spese!$G$48),"",Spese!$A$48),"")</f>
        <v/>
      </c>
      <c r="B1054" s="27">
        <f>IF(A1054="","",Spese!$B$48)</f>
        <v/>
      </c>
      <c r="C1054" s="27">
        <f>IF(A1054="","",Spese!$C$48)</f>
        <v/>
      </c>
      <c r="D1054" s="10">
        <f>IF(A1054="","",18)</f>
        <v/>
      </c>
      <c r="E1054" s="25">
        <f>IF(A1054="","",IFERROR(EDATE(Spese!$I$48,(D1054-1)*Spese!$H$48),""))</f>
        <v/>
      </c>
      <c r="F1054" s="40">
        <f>IF(A1054="","",IFERROR(IF(D1054=Spese!$G$48,Spese!$L$48-Spese!$M$48*(Spese!$G$48-1),Spese!$M$48),""))</f>
        <v/>
      </c>
      <c r="G1054" s="9">
        <f>IF(A1054="","",IFERROR(IF(Spese!$K$48="Annullato","Annullata",IF(Spese!$K$48="Sospeso","Sospesa",IF(Spese!$K$48="Da valutare","Da valutare",IF(E1054="","Da completare",IF(D1054&lt;=Spese!$J$48,"Saldata",IF(E1054&lt;Parametri!$B$3,"Scaduta",IF(E1054&lt;=Parametri!$B$3+Parametri!$B$4,"In scadenza","Programmata"))))))),"Da completare"))</f>
        <v/>
      </c>
      <c r="H1054" s="27">
        <f>IF(A1054="","",Spese!$D$48)</f>
        <v/>
      </c>
    </row>
    <row r="1055">
      <c r="A1055" s="5">
        <f>IFERROR(IF(OR(Spese!$A$48="",19&gt;Spese!$G$48),"",Spese!$A$48),"")</f>
        <v/>
      </c>
      <c r="B1055" s="23">
        <f>IF(A1055="","",Spese!$B$48)</f>
        <v/>
      </c>
      <c r="C1055" s="23">
        <f>IF(A1055="","",Spese!$C$48)</f>
        <v/>
      </c>
      <c r="D1055" s="6">
        <f>IF(A1055="","",19)</f>
        <v/>
      </c>
      <c r="E1055" s="21">
        <f>IF(A1055="","",IFERROR(EDATE(Spese!$I$48,(D1055-1)*Spese!$H$48),""))</f>
        <v/>
      </c>
      <c r="F1055" s="38">
        <f>IF(A1055="","",IFERROR(IF(D1055=Spese!$G$48,Spese!$L$48-Spese!$M$48*(Spese!$G$48-1),Spese!$M$48),""))</f>
        <v/>
      </c>
      <c r="G1055" s="5">
        <f>IF(A1055="","",IFERROR(IF(Spese!$K$48="Annullato","Annullata",IF(Spese!$K$48="Sospeso","Sospesa",IF(Spese!$K$48="Da valutare","Da valutare",IF(E1055="","Da completare",IF(D1055&lt;=Spese!$J$48,"Saldata",IF(E1055&lt;Parametri!$B$3,"Scaduta",IF(E1055&lt;=Parametri!$B$3+Parametri!$B$4,"In scadenza","Programmata"))))))),"Da completare"))</f>
        <v/>
      </c>
      <c r="H1055" s="23">
        <f>IF(A1055="","",Spese!$D$48)</f>
        <v/>
      </c>
    </row>
    <row r="1056">
      <c r="A1056" s="9">
        <f>IFERROR(IF(OR(Spese!$A$48="",20&gt;Spese!$G$48),"",Spese!$A$48),"")</f>
        <v/>
      </c>
      <c r="B1056" s="27">
        <f>IF(A1056="","",Spese!$B$48)</f>
        <v/>
      </c>
      <c r="C1056" s="27">
        <f>IF(A1056="","",Spese!$C$48)</f>
        <v/>
      </c>
      <c r="D1056" s="10">
        <f>IF(A1056="","",20)</f>
        <v/>
      </c>
      <c r="E1056" s="25">
        <f>IF(A1056="","",IFERROR(EDATE(Spese!$I$48,(D1056-1)*Spese!$H$48),""))</f>
        <v/>
      </c>
      <c r="F1056" s="40">
        <f>IF(A1056="","",IFERROR(IF(D1056=Spese!$G$48,Spese!$L$48-Spese!$M$48*(Spese!$G$48-1),Spese!$M$48),""))</f>
        <v/>
      </c>
      <c r="G1056" s="9">
        <f>IF(A1056="","",IFERROR(IF(Spese!$K$48="Annullato","Annullata",IF(Spese!$K$48="Sospeso","Sospesa",IF(Spese!$K$48="Da valutare","Da valutare",IF(E1056="","Da completare",IF(D1056&lt;=Spese!$J$48,"Saldata",IF(E1056&lt;Parametri!$B$3,"Scaduta",IF(E1056&lt;=Parametri!$B$3+Parametri!$B$4,"In scadenza","Programmata"))))))),"Da completare"))</f>
        <v/>
      </c>
      <c r="H1056" s="27">
        <f>IF(A1056="","",Spese!$D$48)</f>
        <v/>
      </c>
    </row>
    <row r="1057">
      <c r="A1057" s="5">
        <f>IFERROR(IF(OR(Spese!$A$48="",21&gt;Spese!$G$48),"",Spese!$A$48),"")</f>
        <v/>
      </c>
      <c r="B1057" s="23">
        <f>IF(A1057="","",Spese!$B$48)</f>
        <v/>
      </c>
      <c r="C1057" s="23">
        <f>IF(A1057="","",Spese!$C$48)</f>
        <v/>
      </c>
      <c r="D1057" s="6">
        <f>IF(A1057="","",21)</f>
        <v/>
      </c>
      <c r="E1057" s="21">
        <f>IF(A1057="","",IFERROR(EDATE(Spese!$I$48,(D1057-1)*Spese!$H$48),""))</f>
        <v/>
      </c>
      <c r="F1057" s="38">
        <f>IF(A1057="","",IFERROR(IF(D1057=Spese!$G$48,Spese!$L$48-Spese!$M$48*(Spese!$G$48-1),Spese!$M$48),""))</f>
        <v/>
      </c>
      <c r="G1057" s="5">
        <f>IF(A1057="","",IFERROR(IF(Spese!$K$48="Annullato","Annullata",IF(Spese!$K$48="Sospeso","Sospesa",IF(Spese!$K$48="Da valutare","Da valutare",IF(E1057="","Da completare",IF(D1057&lt;=Spese!$J$48,"Saldata",IF(E1057&lt;Parametri!$B$3,"Scaduta",IF(E1057&lt;=Parametri!$B$3+Parametri!$B$4,"In scadenza","Programmata"))))))),"Da completare"))</f>
        <v/>
      </c>
      <c r="H1057" s="23">
        <f>IF(A1057="","",Spese!$D$48)</f>
        <v/>
      </c>
    </row>
    <row r="1058">
      <c r="A1058" s="9">
        <f>IFERROR(IF(OR(Spese!$A$48="",22&gt;Spese!$G$48),"",Spese!$A$48),"")</f>
        <v/>
      </c>
      <c r="B1058" s="27">
        <f>IF(A1058="","",Spese!$B$48)</f>
        <v/>
      </c>
      <c r="C1058" s="27">
        <f>IF(A1058="","",Spese!$C$48)</f>
        <v/>
      </c>
      <c r="D1058" s="10">
        <f>IF(A1058="","",22)</f>
        <v/>
      </c>
      <c r="E1058" s="25">
        <f>IF(A1058="","",IFERROR(EDATE(Spese!$I$48,(D1058-1)*Spese!$H$48),""))</f>
        <v/>
      </c>
      <c r="F1058" s="40">
        <f>IF(A1058="","",IFERROR(IF(D1058=Spese!$G$48,Spese!$L$48-Spese!$M$48*(Spese!$G$48-1),Spese!$M$48),""))</f>
        <v/>
      </c>
      <c r="G1058" s="9">
        <f>IF(A1058="","",IFERROR(IF(Spese!$K$48="Annullato","Annullata",IF(Spese!$K$48="Sospeso","Sospesa",IF(Spese!$K$48="Da valutare","Da valutare",IF(E1058="","Da completare",IF(D1058&lt;=Spese!$J$48,"Saldata",IF(E1058&lt;Parametri!$B$3,"Scaduta",IF(E1058&lt;=Parametri!$B$3+Parametri!$B$4,"In scadenza","Programmata"))))))),"Da completare"))</f>
        <v/>
      </c>
      <c r="H1058" s="27">
        <f>IF(A1058="","",Spese!$D$48)</f>
        <v/>
      </c>
    </row>
    <row r="1059">
      <c r="A1059" s="5">
        <f>IFERROR(IF(OR(Spese!$A$48="",23&gt;Spese!$G$48),"",Spese!$A$48),"")</f>
        <v/>
      </c>
      <c r="B1059" s="23">
        <f>IF(A1059="","",Spese!$B$48)</f>
        <v/>
      </c>
      <c r="C1059" s="23">
        <f>IF(A1059="","",Spese!$C$48)</f>
        <v/>
      </c>
      <c r="D1059" s="6">
        <f>IF(A1059="","",23)</f>
        <v/>
      </c>
      <c r="E1059" s="21">
        <f>IF(A1059="","",IFERROR(EDATE(Spese!$I$48,(D1059-1)*Spese!$H$48),""))</f>
        <v/>
      </c>
      <c r="F1059" s="38">
        <f>IF(A1059="","",IFERROR(IF(D1059=Spese!$G$48,Spese!$L$48-Spese!$M$48*(Spese!$G$48-1),Spese!$M$48),""))</f>
        <v/>
      </c>
      <c r="G1059" s="5">
        <f>IF(A1059="","",IFERROR(IF(Spese!$K$48="Annullato","Annullata",IF(Spese!$K$48="Sospeso","Sospesa",IF(Spese!$K$48="Da valutare","Da valutare",IF(E1059="","Da completare",IF(D1059&lt;=Spese!$J$48,"Saldata",IF(E1059&lt;Parametri!$B$3,"Scaduta",IF(E1059&lt;=Parametri!$B$3+Parametri!$B$4,"In scadenza","Programmata"))))))),"Da completare"))</f>
        <v/>
      </c>
      <c r="H1059" s="23">
        <f>IF(A1059="","",Spese!$D$48)</f>
        <v/>
      </c>
    </row>
    <row r="1060">
      <c r="A1060" s="9">
        <f>IFERROR(IF(OR(Spese!$A$48="",24&gt;Spese!$G$48),"",Spese!$A$48),"")</f>
        <v/>
      </c>
      <c r="B1060" s="27">
        <f>IF(A1060="","",Spese!$B$48)</f>
        <v/>
      </c>
      <c r="C1060" s="27">
        <f>IF(A1060="","",Spese!$C$48)</f>
        <v/>
      </c>
      <c r="D1060" s="10">
        <f>IF(A1060="","",24)</f>
        <v/>
      </c>
      <c r="E1060" s="25">
        <f>IF(A1060="","",IFERROR(EDATE(Spese!$I$48,(D1060-1)*Spese!$H$48),""))</f>
        <v/>
      </c>
      <c r="F1060" s="40">
        <f>IF(A1060="","",IFERROR(IF(D1060=Spese!$G$48,Spese!$L$48-Spese!$M$48*(Spese!$G$48-1),Spese!$M$48),""))</f>
        <v/>
      </c>
      <c r="G1060" s="9">
        <f>IF(A1060="","",IFERROR(IF(Spese!$K$48="Annullato","Annullata",IF(Spese!$K$48="Sospeso","Sospesa",IF(Spese!$K$48="Da valutare","Da valutare",IF(E1060="","Da completare",IF(D1060&lt;=Spese!$J$48,"Saldata",IF(E1060&lt;Parametri!$B$3,"Scaduta",IF(E1060&lt;=Parametri!$B$3+Parametri!$B$4,"In scadenza","Programmata"))))))),"Da completare"))</f>
        <v/>
      </c>
      <c r="H1060" s="27">
        <f>IF(A1060="","",Spese!$D$48)</f>
        <v/>
      </c>
    </row>
    <row r="1061">
      <c r="A1061" s="5">
        <f>IFERROR(IF(OR(Spese!$A$49="",1&gt;Spese!$G$49),"",Spese!$A$49),"")</f>
        <v/>
      </c>
      <c r="B1061" s="23">
        <f>IF(A1061="","",Spese!$B$49)</f>
        <v/>
      </c>
      <c r="C1061" s="23">
        <f>IF(A1061="","",Spese!$C$49)</f>
        <v/>
      </c>
      <c r="D1061" s="6">
        <f>IF(A1061="","",1)</f>
        <v/>
      </c>
      <c r="E1061" s="21">
        <f>IF(A1061="","",IFERROR(EDATE(Spese!$I$49,(D1061-1)*Spese!$H$49),""))</f>
        <v/>
      </c>
      <c r="F1061" s="38">
        <f>IF(A1061="","",IFERROR(IF(D1061=Spese!$G$49,Spese!$L$49-Spese!$M$49*(Spese!$G$49-1),Spese!$M$49),""))</f>
        <v/>
      </c>
      <c r="G1061" s="5">
        <f>IF(A1061="","",IFERROR(IF(Spese!$K$49="Annullato","Annullata",IF(Spese!$K$49="Sospeso","Sospesa",IF(Spese!$K$49="Da valutare","Da valutare",IF(E1061="","Da completare",IF(D1061&lt;=Spese!$J$49,"Saldata",IF(E1061&lt;Parametri!$B$3,"Scaduta",IF(E1061&lt;=Parametri!$B$3+Parametri!$B$4,"In scadenza","Programmata"))))))),"Da completare"))</f>
        <v/>
      </c>
      <c r="H1061" s="23">
        <f>IF(A1061="","",Spese!$D$49)</f>
        <v/>
      </c>
    </row>
    <row r="1062">
      <c r="A1062" s="9">
        <f>IFERROR(IF(OR(Spese!$A$49="",2&gt;Spese!$G$49),"",Spese!$A$49),"")</f>
        <v/>
      </c>
      <c r="B1062" s="27">
        <f>IF(A1062="","",Spese!$B$49)</f>
        <v/>
      </c>
      <c r="C1062" s="27">
        <f>IF(A1062="","",Spese!$C$49)</f>
        <v/>
      </c>
      <c r="D1062" s="10">
        <f>IF(A1062="","",2)</f>
        <v/>
      </c>
      <c r="E1062" s="25">
        <f>IF(A1062="","",IFERROR(EDATE(Spese!$I$49,(D1062-1)*Spese!$H$49),""))</f>
        <v/>
      </c>
      <c r="F1062" s="40">
        <f>IF(A1062="","",IFERROR(IF(D1062=Spese!$G$49,Spese!$L$49-Spese!$M$49*(Spese!$G$49-1),Spese!$M$49),""))</f>
        <v/>
      </c>
      <c r="G1062" s="9">
        <f>IF(A1062="","",IFERROR(IF(Spese!$K$49="Annullato","Annullata",IF(Spese!$K$49="Sospeso","Sospesa",IF(Spese!$K$49="Da valutare","Da valutare",IF(E1062="","Da completare",IF(D1062&lt;=Spese!$J$49,"Saldata",IF(E1062&lt;Parametri!$B$3,"Scaduta",IF(E1062&lt;=Parametri!$B$3+Parametri!$B$4,"In scadenza","Programmata"))))))),"Da completare"))</f>
        <v/>
      </c>
      <c r="H1062" s="27">
        <f>IF(A1062="","",Spese!$D$49)</f>
        <v/>
      </c>
    </row>
    <row r="1063">
      <c r="A1063" s="5">
        <f>IFERROR(IF(OR(Spese!$A$49="",3&gt;Spese!$G$49),"",Spese!$A$49),"")</f>
        <v/>
      </c>
      <c r="B1063" s="23">
        <f>IF(A1063="","",Spese!$B$49)</f>
        <v/>
      </c>
      <c r="C1063" s="23">
        <f>IF(A1063="","",Spese!$C$49)</f>
        <v/>
      </c>
      <c r="D1063" s="6">
        <f>IF(A1063="","",3)</f>
        <v/>
      </c>
      <c r="E1063" s="21">
        <f>IF(A1063="","",IFERROR(EDATE(Spese!$I$49,(D1063-1)*Spese!$H$49),""))</f>
        <v/>
      </c>
      <c r="F1063" s="38">
        <f>IF(A1063="","",IFERROR(IF(D1063=Spese!$G$49,Spese!$L$49-Spese!$M$49*(Spese!$G$49-1),Spese!$M$49),""))</f>
        <v/>
      </c>
      <c r="G1063" s="5">
        <f>IF(A1063="","",IFERROR(IF(Spese!$K$49="Annullato","Annullata",IF(Spese!$K$49="Sospeso","Sospesa",IF(Spese!$K$49="Da valutare","Da valutare",IF(E1063="","Da completare",IF(D1063&lt;=Spese!$J$49,"Saldata",IF(E1063&lt;Parametri!$B$3,"Scaduta",IF(E1063&lt;=Parametri!$B$3+Parametri!$B$4,"In scadenza","Programmata"))))))),"Da completare"))</f>
        <v/>
      </c>
      <c r="H1063" s="23">
        <f>IF(A1063="","",Spese!$D$49)</f>
        <v/>
      </c>
    </row>
    <row r="1064">
      <c r="A1064" s="9">
        <f>IFERROR(IF(OR(Spese!$A$49="",4&gt;Spese!$G$49),"",Spese!$A$49),"")</f>
        <v/>
      </c>
      <c r="B1064" s="27">
        <f>IF(A1064="","",Spese!$B$49)</f>
        <v/>
      </c>
      <c r="C1064" s="27">
        <f>IF(A1064="","",Spese!$C$49)</f>
        <v/>
      </c>
      <c r="D1064" s="10">
        <f>IF(A1064="","",4)</f>
        <v/>
      </c>
      <c r="E1064" s="25">
        <f>IF(A1064="","",IFERROR(EDATE(Spese!$I$49,(D1064-1)*Spese!$H$49),""))</f>
        <v/>
      </c>
      <c r="F1064" s="40">
        <f>IF(A1064="","",IFERROR(IF(D1064=Spese!$G$49,Spese!$L$49-Spese!$M$49*(Spese!$G$49-1),Spese!$M$49),""))</f>
        <v/>
      </c>
      <c r="G1064" s="9">
        <f>IF(A1064="","",IFERROR(IF(Spese!$K$49="Annullato","Annullata",IF(Spese!$K$49="Sospeso","Sospesa",IF(Spese!$K$49="Da valutare","Da valutare",IF(E1064="","Da completare",IF(D1064&lt;=Spese!$J$49,"Saldata",IF(E1064&lt;Parametri!$B$3,"Scaduta",IF(E1064&lt;=Parametri!$B$3+Parametri!$B$4,"In scadenza","Programmata"))))))),"Da completare"))</f>
        <v/>
      </c>
      <c r="H1064" s="27">
        <f>IF(A1064="","",Spese!$D$49)</f>
        <v/>
      </c>
    </row>
    <row r="1065">
      <c r="A1065" s="5">
        <f>IFERROR(IF(OR(Spese!$A$49="",5&gt;Spese!$G$49),"",Spese!$A$49),"")</f>
        <v/>
      </c>
      <c r="B1065" s="23">
        <f>IF(A1065="","",Spese!$B$49)</f>
        <v/>
      </c>
      <c r="C1065" s="23">
        <f>IF(A1065="","",Spese!$C$49)</f>
        <v/>
      </c>
      <c r="D1065" s="6">
        <f>IF(A1065="","",5)</f>
        <v/>
      </c>
      <c r="E1065" s="21">
        <f>IF(A1065="","",IFERROR(EDATE(Spese!$I$49,(D1065-1)*Spese!$H$49),""))</f>
        <v/>
      </c>
      <c r="F1065" s="38">
        <f>IF(A1065="","",IFERROR(IF(D1065=Spese!$G$49,Spese!$L$49-Spese!$M$49*(Spese!$G$49-1),Spese!$M$49),""))</f>
        <v/>
      </c>
      <c r="G1065" s="5">
        <f>IF(A1065="","",IFERROR(IF(Spese!$K$49="Annullato","Annullata",IF(Spese!$K$49="Sospeso","Sospesa",IF(Spese!$K$49="Da valutare","Da valutare",IF(E1065="","Da completare",IF(D1065&lt;=Spese!$J$49,"Saldata",IF(E1065&lt;Parametri!$B$3,"Scaduta",IF(E1065&lt;=Parametri!$B$3+Parametri!$B$4,"In scadenza","Programmata"))))))),"Da completare"))</f>
        <v/>
      </c>
      <c r="H1065" s="23">
        <f>IF(A1065="","",Spese!$D$49)</f>
        <v/>
      </c>
    </row>
    <row r="1066">
      <c r="A1066" s="9">
        <f>IFERROR(IF(OR(Spese!$A$49="",6&gt;Spese!$G$49),"",Spese!$A$49),"")</f>
        <v/>
      </c>
      <c r="B1066" s="27">
        <f>IF(A1066="","",Spese!$B$49)</f>
        <v/>
      </c>
      <c r="C1066" s="27">
        <f>IF(A1066="","",Spese!$C$49)</f>
        <v/>
      </c>
      <c r="D1066" s="10">
        <f>IF(A1066="","",6)</f>
        <v/>
      </c>
      <c r="E1066" s="25">
        <f>IF(A1066="","",IFERROR(EDATE(Spese!$I$49,(D1066-1)*Spese!$H$49),""))</f>
        <v/>
      </c>
      <c r="F1066" s="40">
        <f>IF(A1066="","",IFERROR(IF(D1066=Spese!$G$49,Spese!$L$49-Spese!$M$49*(Spese!$G$49-1),Spese!$M$49),""))</f>
        <v/>
      </c>
      <c r="G1066" s="9">
        <f>IF(A1066="","",IFERROR(IF(Spese!$K$49="Annullato","Annullata",IF(Spese!$K$49="Sospeso","Sospesa",IF(Spese!$K$49="Da valutare","Da valutare",IF(E1066="","Da completare",IF(D1066&lt;=Spese!$J$49,"Saldata",IF(E1066&lt;Parametri!$B$3,"Scaduta",IF(E1066&lt;=Parametri!$B$3+Parametri!$B$4,"In scadenza","Programmata"))))))),"Da completare"))</f>
        <v/>
      </c>
      <c r="H1066" s="27">
        <f>IF(A1066="","",Spese!$D$49)</f>
        <v/>
      </c>
    </row>
    <row r="1067">
      <c r="A1067" s="5">
        <f>IFERROR(IF(OR(Spese!$A$49="",7&gt;Spese!$G$49),"",Spese!$A$49),"")</f>
        <v/>
      </c>
      <c r="B1067" s="23">
        <f>IF(A1067="","",Spese!$B$49)</f>
        <v/>
      </c>
      <c r="C1067" s="23">
        <f>IF(A1067="","",Spese!$C$49)</f>
        <v/>
      </c>
      <c r="D1067" s="6">
        <f>IF(A1067="","",7)</f>
        <v/>
      </c>
      <c r="E1067" s="21">
        <f>IF(A1067="","",IFERROR(EDATE(Spese!$I$49,(D1067-1)*Spese!$H$49),""))</f>
        <v/>
      </c>
      <c r="F1067" s="38">
        <f>IF(A1067="","",IFERROR(IF(D1067=Spese!$G$49,Spese!$L$49-Spese!$M$49*(Spese!$G$49-1),Spese!$M$49),""))</f>
        <v/>
      </c>
      <c r="G1067" s="5">
        <f>IF(A1067="","",IFERROR(IF(Spese!$K$49="Annullato","Annullata",IF(Spese!$K$49="Sospeso","Sospesa",IF(Spese!$K$49="Da valutare","Da valutare",IF(E1067="","Da completare",IF(D1067&lt;=Spese!$J$49,"Saldata",IF(E1067&lt;Parametri!$B$3,"Scaduta",IF(E1067&lt;=Parametri!$B$3+Parametri!$B$4,"In scadenza","Programmata"))))))),"Da completare"))</f>
        <v/>
      </c>
      <c r="H1067" s="23">
        <f>IF(A1067="","",Spese!$D$49)</f>
        <v/>
      </c>
    </row>
    <row r="1068">
      <c r="A1068" s="9">
        <f>IFERROR(IF(OR(Spese!$A$49="",8&gt;Spese!$G$49),"",Spese!$A$49),"")</f>
        <v/>
      </c>
      <c r="B1068" s="27">
        <f>IF(A1068="","",Spese!$B$49)</f>
        <v/>
      </c>
      <c r="C1068" s="27">
        <f>IF(A1068="","",Spese!$C$49)</f>
        <v/>
      </c>
      <c r="D1068" s="10">
        <f>IF(A1068="","",8)</f>
        <v/>
      </c>
      <c r="E1068" s="25">
        <f>IF(A1068="","",IFERROR(EDATE(Spese!$I$49,(D1068-1)*Spese!$H$49),""))</f>
        <v/>
      </c>
      <c r="F1068" s="40">
        <f>IF(A1068="","",IFERROR(IF(D1068=Spese!$G$49,Spese!$L$49-Spese!$M$49*(Spese!$G$49-1),Spese!$M$49),""))</f>
        <v/>
      </c>
      <c r="G1068" s="9">
        <f>IF(A1068="","",IFERROR(IF(Spese!$K$49="Annullato","Annullata",IF(Spese!$K$49="Sospeso","Sospesa",IF(Spese!$K$49="Da valutare","Da valutare",IF(E1068="","Da completare",IF(D1068&lt;=Spese!$J$49,"Saldata",IF(E1068&lt;Parametri!$B$3,"Scaduta",IF(E1068&lt;=Parametri!$B$3+Parametri!$B$4,"In scadenza","Programmata"))))))),"Da completare"))</f>
        <v/>
      </c>
      <c r="H1068" s="27">
        <f>IF(A1068="","",Spese!$D$49)</f>
        <v/>
      </c>
    </row>
    <row r="1069">
      <c r="A1069" s="5">
        <f>IFERROR(IF(OR(Spese!$A$49="",9&gt;Spese!$G$49),"",Spese!$A$49),"")</f>
        <v/>
      </c>
      <c r="B1069" s="23">
        <f>IF(A1069="","",Spese!$B$49)</f>
        <v/>
      </c>
      <c r="C1069" s="23">
        <f>IF(A1069="","",Spese!$C$49)</f>
        <v/>
      </c>
      <c r="D1069" s="6">
        <f>IF(A1069="","",9)</f>
        <v/>
      </c>
      <c r="E1069" s="21">
        <f>IF(A1069="","",IFERROR(EDATE(Spese!$I$49,(D1069-1)*Spese!$H$49),""))</f>
        <v/>
      </c>
      <c r="F1069" s="38">
        <f>IF(A1069="","",IFERROR(IF(D1069=Spese!$G$49,Spese!$L$49-Spese!$M$49*(Spese!$G$49-1),Spese!$M$49),""))</f>
        <v/>
      </c>
      <c r="G1069" s="5">
        <f>IF(A1069="","",IFERROR(IF(Spese!$K$49="Annullato","Annullata",IF(Spese!$K$49="Sospeso","Sospesa",IF(Spese!$K$49="Da valutare","Da valutare",IF(E1069="","Da completare",IF(D1069&lt;=Spese!$J$49,"Saldata",IF(E1069&lt;Parametri!$B$3,"Scaduta",IF(E1069&lt;=Parametri!$B$3+Parametri!$B$4,"In scadenza","Programmata"))))))),"Da completare"))</f>
        <v/>
      </c>
      <c r="H1069" s="23">
        <f>IF(A1069="","",Spese!$D$49)</f>
        <v/>
      </c>
    </row>
    <row r="1070">
      <c r="A1070" s="9">
        <f>IFERROR(IF(OR(Spese!$A$49="",10&gt;Spese!$G$49),"",Spese!$A$49),"")</f>
        <v/>
      </c>
      <c r="B1070" s="27">
        <f>IF(A1070="","",Spese!$B$49)</f>
        <v/>
      </c>
      <c r="C1070" s="27">
        <f>IF(A1070="","",Spese!$C$49)</f>
        <v/>
      </c>
      <c r="D1070" s="10">
        <f>IF(A1070="","",10)</f>
        <v/>
      </c>
      <c r="E1070" s="25">
        <f>IF(A1070="","",IFERROR(EDATE(Spese!$I$49,(D1070-1)*Spese!$H$49),""))</f>
        <v/>
      </c>
      <c r="F1070" s="40">
        <f>IF(A1070="","",IFERROR(IF(D1070=Spese!$G$49,Spese!$L$49-Spese!$M$49*(Spese!$G$49-1),Spese!$M$49),""))</f>
        <v/>
      </c>
      <c r="G1070" s="9">
        <f>IF(A1070="","",IFERROR(IF(Spese!$K$49="Annullato","Annullata",IF(Spese!$K$49="Sospeso","Sospesa",IF(Spese!$K$49="Da valutare","Da valutare",IF(E1070="","Da completare",IF(D1070&lt;=Spese!$J$49,"Saldata",IF(E1070&lt;Parametri!$B$3,"Scaduta",IF(E1070&lt;=Parametri!$B$3+Parametri!$B$4,"In scadenza","Programmata"))))))),"Da completare"))</f>
        <v/>
      </c>
      <c r="H1070" s="27">
        <f>IF(A1070="","",Spese!$D$49)</f>
        <v/>
      </c>
    </row>
    <row r="1071">
      <c r="A1071" s="5">
        <f>IFERROR(IF(OR(Spese!$A$49="",11&gt;Spese!$G$49),"",Spese!$A$49),"")</f>
        <v/>
      </c>
      <c r="B1071" s="23">
        <f>IF(A1071="","",Spese!$B$49)</f>
        <v/>
      </c>
      <c r="C1071" s="23">
        <f>IF(A1071="","",Spese!$C$49)</f>
        <v/>
      </c>
      <c r="D1071" s="6">
        <f>IF(A1071="","",11)</f>
        <v/>
      </c>
      <c r="E1071" s="21">
        <f>IF(A1071="","",IFERROR(EDATE(Spese!$I$49,(D1071-1)*Spese!$H$49),""))</f>
        <v/>
      </c>
      <c r="F1071" s="38">
        <f>IF(A1071="","",IFERROR(IF(D1071=Spese!$G$49,Spese!$L$49-Spese!$M$49*(Spese!$G$49-1),Spese!$M$49),""))</f>
        <v/>
      </c>
      <c r="G1071" s="5">
        <f>IF(A1071="","",IFERROR(IF(Spese!$K$49="Annullato","Annullata",IF(Spese!$K$49="Sospeso","Sospesa",IF(Spese!$K$49="Da valutare","Da valutare",IF(E1071="","Da completare",IF(D1071&lt;=Spese!$J$49,"Saldata",IF(E1071&lt;Parametri!$B$3,"Scaduta",IF(E1071&lt;=Parametri!$B$3+Parametri!$B$4,"In scadenza","Programmata"))))))),"Da completare"))</f>
        <v/>
      </c>
      <c r="H1071" s="23">
        <f>IF(A1071="","",Spese!$D$49)</f>
        <v/>
      </c>
    </row>
    <row r="1072">
      <c r="A1072" s="9">
        <f>IFERROR(IF(OR(Spese!$A$49="",12&gt;Spese!$G$49),"",Spese!$A$49),"")</f>
        <v/>
      </c>
      <c r="B1072" s="27">
        <f>IF(A1072="","",Spese!$B$49)</f>
        <v/>
      </c>
      <c r="C1072" s="27">
        <f>IF(A1072="","",Spese!$C$49)</f>
        <v/>
      </c>
      <c r="D1072" s="10">
        <f>IF(A1072="","",12)</f>
        <v/>
      </c>
      <c r="E1072" s="25">
        <f>IF(A1072="","",IFERROR(EDATE(Spese!$I$49,(D1072-1)*Spese!$H$49),""))</f>
        <v/>
      </c>
      <c r="F1072" s="40">
        <f>IF(A1072="","",IFERROR(IF(D1072=Spese!$G$49,Spese!$L$49-Spese!$M$49*(Spese!$G$49-1),Spese!$M$49),""))</f>
        <v/>
      </c>
      <c r="G1072" s="9">
        <f>IF(A1072="","",IFERROR(IF(Spese!$K$49="Annullato","Annullata",IF(Spese!$K$49="Sospeso","Sospesa",IF(Spese!$K$49="Da valutare","Da valutare",IF(E1072="","Da completare",IF(D1072&lt;=Spese!$J$49,"Saldata",IF(E1072&lt;Parametri!$B$3,"Scaduta",IF(E1072&lt;=Parametri!$B$3+Parametri!$B$4,"In scadenza","Programmata"))))))),"Da completare"))</f>
        <v/>
      </c>
      <c r="H1072" s="27">
        <f>IF(A1072="","",Spese!$D$49)</f>
        <v/>
      </c>
    </row>
    <row r="1073">
      <c r="A1073" s="5">
        <f>IFERROR(IF(OR(Spese!$A$49="",13&gt;Spese!$G$49),"",Spese!$A$49),"")</f>
        <v/>
      </c>
      <c r="B1073" s="23">
        <f>IF(A1073="","",Spese!$B$49)</f>
        <v/>
      </c>
      <c r="C1073" s="23">
        <f>IF(A1073="","",Spese!$C$49)</f>
        <v/>
      </c>
      <c r="D1073" s="6">
        <f>IF(A1073="","",13)</f>
        <v/>
      </c>
      <c r="E1073" s="21">
        <f>IF(A1073="","",IFERROR(EDATE(Spese!$I$49,(D1073-1)*Spese!$H$49),""))</f>
        <v/>
      </c>
      <c r="F1073" s="38">
        <f>IF(A1073="","",IFERROR(IF(D1073=Spese!$G$49,Spese!$L$49-Spese!$M$49*(Spese!$G$49-1),Spese!$M$49),""))</f>
        <v/>
      </c>
      <c r="G1073" s="5">
        <f>IF(A1073="","",IFERROR(IF(Spese!$K$49="Annullato","Annullata",IF(Spese!$K$49="Sospeso","Sospesa",IF(Spese!$K$49="Da valutare","Da valutare",IF(E1073="","Da completare",IF(D1073&lt;=Spese!$J$49,"Saldata",IF(E1073&lt;Parametri!$B$3,"Scaduta",IF(E1073&lt;=Parametri!$B$3+Parametri!$B$4,"In scadenza","Programmata"))))))),"Da completare"))</f>
        <v/>
      </c>
      <c r="H1073" s="23">
        <f>IF(A1073="","",Spese!$D$49)</f>
        <v/>
      </c>
    </row>
    <row r="1074">
      <c r="A1074" s="9">
        <f>IFERROR(IF(OR(Spese!$A$49="",14&gt;Spese!$G$49),"",Spese!$A$49),"")</f>
        <v/>
      </c>
      <c r="B1074" s="27">
        <f>IF(A1074="","",Spese!$B$49)</f>
        <v/>
      </c>
      <c r="C1074" s="27">
        <f>IF(A1074="","",Spese!$C$49)</f>
        <v/>
      </c>
      <c r="D1074" s="10">
        <f>IF(A1074="","",14)</f>
        <v/>
      </c>
      <c r="E1074" s="25">
        <f>IF(A1074="","",IFERROR(EDATE(Spese!$I$49,(D1074-1)*Spese!$H$49),""))</f>
        <v/>
      </c>
      <c r="F1074" s="40">
        <f>IF(A1074="","",IFERROR(IF(D1074=Spese!$G$49,Spese!$L$49-Spese!$M$49*(Spese!$G$49-1),Spese!$M$49),""))</f>
        <v/>
      </c>
      <c r="G1074" s="9">
        <f>IF(A1074="","",IFERROR(IF(Spese!$K$49="Annullato","Annullata",IF(Spese!$K$49="Sospeso","Sospesa",IF(Spese!$K$49="Da valutare","Da valutare",IF(E1074="","Da completare",IF(D1074&lt;=Spese!$J$49,"Saldata",IF(E1074&lt;Parametri!$B$3,"Scaduta",IF(E1074&lt;=Parametri!$B$3+Parametri!$B$4,"In scadenza","Programmata"))))))),"Da completare"))</f>
        <v/>
      </c>
      <c r="H1074" s="27">
        <f>IF(A1074="","",Spese!$D$49)</f>
        <v/>
      </c>
    </row>
    <row r="1075">
      <c r="A1075" s="5">
        <f>IFERROR(IF(OR(Spese!$A$49="",15&gt;Spese!$G$49),"",Spese!$A$49),"")</f>
        <v/>
      </c>
      <c r="B1075" s="23">
        <f>IF(A1075="","",Spese!$B$49)</f>
        <v/>
      </c>
      <c r="C1075" s="23">
        <f>IF(A1075="","",Spese!$C$49)</f>
        <v/>
      </c>
      <c r="D1075" s="6">
        <f>IF(A1075="","",15)</f>
        <v/>
      </c>
      <c r="E1075" s="21">
        <f>IF(A1075="","",IFERROR(EDATE(Spese!$I$49,(D1075-1)*Spese!$H$49),""))</f>
        <v/>
      </c>
      <c r="F1075" s="38">
        <f>IF(A1075="","",IFERROR(IF(D1075=Spese!$G$49,Spese!$L$49-Spese!$M$49*(Spese!$G$49-1),Spese!$M$49),""))</f>
        <v/>
      </c>
      <c r="G1075" s="5">
        <f>IF(A1075="","",IFERROR(IF(Spese!$K$49="Annullato","Annullata",IF(Spese!$K$49="Sospeso","Sospesa",IF(Spese!$K$49="Da valutare","Da valutare",IF(E1075="","Da completare",IF(D1075&lt;=Spese!$J$49,"Saldata",IF(E1075&lt;Parametri!$B$3,"Scaduta",IF(E1075&lt;=Parametri!$B$3+Parametri!$B$4,"In scadenza","Programmata"))))))),"Da completare"))</f>
        <v/>
      </c>
      <c r="H1075" s="23">
        <f>IF(A1075="","",Spese!$D$49)</f>
        <v/>
      </c>
    </row>
    <row r="1076">
      <c r="A1076" s="9">
        <f>IFERROR(IF(OR(Spese!$A$49="",16&gt;Spese!$G$49),"",Spese!$A$49),"")</f>
        <v/>
      </c>
      <c r="B1076" s="27">
        <f>IF(A1076="","",Spese!$B$49)</f>
        <v/>
      </c>
      <c r="C1076" s="27">
        <f>IF(A1076="","",Spese!$C$49)</f>
        <v/>
      </c>
      <c r="D1076" s="10">
        <f>IF(A1076="","",16)</f>
        <v/>
      </c>
      <c r="E1076" s="25">
        <f>IF(A1076="","",IFERROR(EDATE(Spese!$I$49,(D1076-1)*Spese!$H$49),""))</f>
        <v/>
      </c>
      <c r="F1076" s="40">
        <f>IF(A1076="","",IFERROR(IF(D1076=Spese!$G$49,Spese!$L$49-Spese!$M$49*(Spese!$G$49-1),Spese!$M$49),""))</f>
        <v/>
      </c>
      <c r="G1076" s="9">
        <f>IF(A1076="","",IFERROR(IF(Spese!$K$49="Annullato","Annullata",IF(Spese!$K$49="Sospeso","Sospesa",IF(Spese!$K$49="Da valutare","Da valutare",IF(E1076="","Da completare",IF(D1076&lt;=Spese!$J$49,"Saldata",IF(E1076&lt;Parametri!$B$3,"Scaduta",IF(E1076&lt;=Parametri!$B$3+Parametri!$B$4,"In scadenza","Programmata"))))))),"Da completare"))</f>
        <v/>
      </c>
      <c r="H1076" s="27">
        <f>IF(A1076="","",Spese!$D$49)</f>
        <v/>
      </c>
    </row>
    <row r="1077">
      <c r="A1077" s="5">
        <f>IFERROR(IF(OR(Spese!$A$49="",17&gt;Spese!$G$49),"",Spese!$A$49),"")</f>
        <v/>
      </c>
      <c r="B1077" s="23">
        <f>IF(A1077="","",Spese!$B$49)</f>
        <v/>
      </c>
      <c r="C1077" s="23">
        <f>IF(A1077="","",Spese!$C$49)</f>
        <v/>
      </c>
      <c r="D1077" s="6">
        <f>IF(A1077="","",17)</f>
        <v/>
      </c>
      <c r="E1077" s="21">
        <f>IF(A1077="","",IFERROR(EDATE(Spese!$I$49,(D1077-1)*Spese!$H$49),""))</f>
        <v/>
      </c>
      <c r="F1077" s="38">
        <f>IF(A1077="","",IFERROR(IF(D1077=Spese!$G$49,Spese!$L$49-Spese!$M$49*(Spese!$G$49-1),Spese!$M$49),""))</f>
        <v/>
      </c>
      <c r="G1077" s="5">
        <f>IF(A1077="","",IFERROR(IF(Spese!$K$49="Annullato","Annullata",IF(Spese!$K$49="Sospeso","Sospesa",IF(Spese!$K$49="Da valutare","Da valutare",IF(E1077="","Da completare",IF(D1077&lt;=Spese!$J$49,"Saldata",IF(E1077&lt;Parametri!$B$3,"Scaduta",IF(E1077&lt;=Parametri!$B$3+Parametri!$B$4,"In scadenza","Programmata"))))))),"Da completare"))</f>
        <v/>
      </c>
      <c r="H1077" s="23">
        <f>IF(A1077="","",Spese!$D$49)</f>
        <v/>
      </c>
    </row>
    <row r="1078">
      <c r="A1078" s="9">
        <f>IFERROR(IF(OR(Spese!$A$49="",18&gt;Spese!$G$49),"",Spese!$A$49),"")</f>
        <v/>
      </c>
      <c r="B1078" s="27">
        <f>IF(A1078="","",Spese!$B$49)</f>
        <v/>
      </c>
      <c r="C1078" s="27">
        <f>IF(A1078="","",Spese!$C$49)</f>
        <v/>
      </c>
      <c r="D1078" s="10">
        <f>IF(A1078="","",18)</f>
        <v/>
      </c>
      <c r="E1078" s="25">
        <f>IF(A1078="","",IFERROR(EDATE(Spese!$I$49,(D1078-1)*Spese!$H$49),""))</f>
        <v/>
      </c>
      <c r="F1078" s="40">
        <f>IF(A1078="","",IFERROR(IF(D1078=Spese!$G$49,Spese!$L$49-Spese!$M$49*(Spese!$G$49-1),Spese!$M$49),""))</f>
        <v/>
      </c>
      <c r="G1078" s="9">
        <f>IF(A1078="","",IFERROR(IF(Spese!$K$49="Annullato","Annullata",IF(Spese!$K$49="Sospeso","Sospesa",IF(Spese!$K$49="Da valutare","Da valutare",IF(E1078="","Da completare",IF(D1078&lt;=Spese!$J$49,"Saldata",IF(E1078&lt;Parametri!$B$3,"Scaduta",IF(E1078&lt;=Parametri!$B$3+Parametri!$B$4,"In scadenza","Programmata"))))))),"Da completare"))</f>
        <v/>
      </c>
      <c r="H1078" s="27">
        <f>IF(A1078="","",Spese!$D$49)</f>
        <v/>
      </c>
    </row>
    <row r="1079">
      <c r="A1079" s="5">
        <f>IFERROR(IF(OR(Spese!$A$49="",19&gt;Spese!$G$49),"",Spese!$A$49),"")</f>
        <v/>
      </c>
      <c r="B1079" s="23">
        <f>IF(A1079="","",Spese!$B$49)</f>
        <v/>
      </c>
      <c r="C1079" s="23">
        <f>IF(A1079="","",Spese!$C$49)</f>
        <v/>
      </c>
      <c r="D1079" s="6">
        <f>IF(A1079="","",19)</f>
        <v/>
      </c>
      <c r="E1079" s="21">
        <f>IF(A1079="","",IFERROR(EDATE(Spese!$I$49,(D1079-1)*Spese!$H$49),""))</f>
        <v/>
      </c>
      <c r="F1079" s="38">
        <f>IF(A1079="","",IFERROR(IF(D1079=Spese!$G$49,Spese!$L$49-Spese!$M$49*(Spese!$G$49-1),Spese!$M$49),""))</f>
        <v/>
      </c>
      <c r="G1079" s="5">
        <f>IF(A1079="","",IFERROR(IF(Spese!$K$49="Annullato","Annullata",IF(Spese!$K$49="Sospeso","Sospesa",IF(Spese!$K$49="Da valutare","Da valutare",IF(E1079="","Da completare",IF(D1079&lt;=Spese!$J$49,"Saldata",IF(E1079&lt;Parametri!$B$3,"Scaduta",IF(E1079&lt;=Parametri!$B$3+Parametri!$B$4,"In scadenza","Programmata"))))))),"Da completare"))</f>
        <v/>
      </c>
      <c r="H1079" s="23">
        <f>IF(A1079="","",Spese!$D$49)</f>
        <v/>
      </c>
    </row>
    <row r="1080">
      <c r="A1080" s="9">
        <f>IFERROR(IF(OR(Spese!$A$49="",20&gt;Spese!$G$49),"",Spese!$A$49),"")</f>
        <v/>
      </c>
      <c r="B1080" s="27">
        <f>IF(A1080="","",Spese!$B$49)</f>
        <v/>
      </c>
      <c r="C1080" s="27">
        <f>IF(A1080="","",Spese!$C$49)</f>
        <v/>
      </c>
      <c r="D1080" s="10">
        <f>IF(A1080="","",20)</f>
        <v/>
      </c>
      <c r="E1080" s="25">
        <f>IF(A1080="","",IFERROR(EDATE(Spese!$I$49,(D1080-1)*Spese!$H$49),""))</f>
        <v/>
      </c>
      <c r="F1080" s="40">
        <f>IF(A1080="","",IFERROR(IF(D1080=Spese!$G$49,Spese!$L$49-Spese!$M$49*(Spese!$G$49-1),Spese!$M$49),""))</f>
        <v/>
      </c>
      <c r="G1080" s="9">
        <f>IF(A1080="","",IFERROR(IF(Spese!$K$49="Annullato","Annullata",IF(Spese!$K$49="Sospeso","Sospesa",IF(Spese!$K$49="Da valutare","Da valutare",IF(E1080="","Da completare",IF(D1080&lt;=Spese!$J$49,"Saldata",IF(E1080&lt;Parametri!$B$3,"Scaduta",IF(E1080&lt;=Parametri!$B$3+Parametri!$B$4,"In scadenza","Programmata"))))))),"Da completare"))</f>
        <v/>
      </c>
      <c r="H1080" s="27">
        <f>IF(A1080="","",Spese!$D$49)</f>
        <v/>
      </c>
    </row>
    <row r="1081">
      <c r="A1081" s="5">
        <f>IFERROR(IF(OR(Spese!$A$49="",21&gt;Spese!$G$49),"",Spese!$A$49),"")</f>
        <v/>
      </c>
      <c r="B1081" s="23">
        <f>IF(A1081="","",Spese!$B$49)</f>
        <v/>
      </c>
      <c r="C1081" s="23">
        <f>IF(A1081="","",Spese!$C$49)</f>
        <v/>
      </c>
      <c r="D1081" s="6">
        <f>IF(A1081="","",21)</f>
        <v/>
      </c>
      <c r="E1081" s="21">
        <f>IF(A1081="","",IFERROR(EDATE(Spese!$I$49,(D1081-1)*Spese!$H$49),""))</f>
        <v/>
      </c>
      <c r="F1081" s="38">
        <f>IF(A1081="","",IFERROR(IF(D1081=Spese!$G$49,Spese!$L$49-Spese!$M$49*(Spese!$G$49-1),Spese!$M$49),""))</f>
        <v/>
      </c>
      <c r="G1081" s="5">
        <f>IF(A1081="","",IFERROR(IF(Spese!$K$49="Annullato","Annullata",IF(Spese!$K$49="Sospeso","Sospesa",IF(Spese!$K$49="Da valutare","Da valutare",IF(E1081="","Da completare",IF(D1081&lt;=Spese!$J$49,"Saldata",IF(E1081&lt;Parametri!$B$3,"Scaduta",IF(E1081&lt;=Parametri!$B$3+Parametri!$B$4,"In scadenza","Programmata"))))))),"Da completare"))</f>
        <v/>
      </c>
      <c r="H1081" s="23">
        <f>IF(A1081="","",Spese!$D$49)</f>
        <v/>
      </c>
    </row>
    <row r="1082">
      <c r="A1082" s="9">
        <f>IFERROR(IF(OR(Spese!$A$49="",22&gt;Spese!$G$49),"",Spese!$A$49),"")</f>
        <v/>
      </c>
      <c r="B1082" s="27">
        <f>IF(A1082="","",Spese!$B$49)</f>
        <v/>
      </c>
      <c r="C1082" s="27">
        <f>IF(A1082="","",Spese!$C$49)</f>
        <v/>
      </c>
      <c r="D1082" s="10">
        <f>IF(A1082="","",22)</f>
        <v/>
      </c>
      <c r="E1082" s="25">
        <f>IF(A1082="","",IFERROR(EDATE(Spese!$I$49,(D1082-1)*Spese!$H$49),""))</f>
        <v/>
      </c>
      <c r="F1082" s="40">
        <f>IF(A1082="","",IFERROR(IF(D1082=Spese!$G$49,Spese!$L$49-Spese!$M$49*(Spese!$G$49-1),Spese!$M$49),""))</f>
        <v/>
      </c>
      <c r="G1082" s="9">
        <f>IF(A1082="","",IFERROR(IF(Spese!$K$49="Annullato","Annullata",IF(Spese!$K$49="Sospeso","Sospesa",IF(Spese!$K$49="Da valutare","Da valutare",IF(E1082="","Da completare",IF(D1082&lt;=Spese!$J$49,"Saldata",IF(E1082&lt;Parametri!$B$3,"Scaduta",IF(E1082&lt;=Parametri!$B$3+Parametri!$B$4,"In scadenza","Programmata"))))))),"Da completare"))</f>
        <v/>
      </c>
      <c r="H1082" s="27">
        <f>IF(A1082="","",Spese!$D$49)</f>
        <v/>
      </c>
    </row>
    <row r="1083">
      <c r="A1083" s="5">
        <f>IFERROR(IF(OR(Spese!$A$49="",23&gt;Spese!$G$49),"",Spese!$A$49),"")</f>
        <v/>
      </c>
      <c r="B1083" s="23">
        <f>IF(A1083="","",Spese!$B$49)</f>
        <v/>
      </c>
      <c r="C1083" s="23">
        <f>IF(A1083="","",Spese!$C$49)</f>
        <v/>
      </c>
      <c r="D1083" s="6">
        <f>IF(A1083="","",23)</f>
        <v/>
      </c>
      <c r="E1083" s="21">
        <f>IF(A1083="","",IFERROR(EDATE(Spese!$I$49,(D1083-1)*Spese!$H$49),""))</f>
        <v/>
      </c>
      <c r="F1083" s="38">
        <f>IF(A1083="","",IFERROR(IF(D1083=Spese!$G$49,Spese!$L$49-Spese!$M$49*(Spese!$G$49-1),Spese!$M$49),""))</f>
        <v/>
      </c>
      <c r="G1083" s="5">
        <f>IF(A1083="","",IFERROR(IF(Spese!$K$49="Annullato","Annullata",IF(Spese!$K$49="Sospeso","Sospesa",IF(Spese!$K$49="Da valutare","Da valutare",IF(E1083="","Da completare",IF(D1083&lt;=Spese!$J$49,"Saldata",IF(E1083&lt;Parametri!$B$3,"Scaduta",IF(E1083&lt;=Parametri!$B$3+Parametri!$B$4,"In scadenza","Programmata"))))))),"Da completare"))</f>
        <v/>
      </c>
      <c r="H1083" s="23">
        <f>IF(A1083="","",Spese!$D$49)</f>
        <v/>
      </c>
    </row>
    <row r="1084">
      <c r="A1084" s="9">
        <f>IFERROR(IF(OR(Spese!$A$49="",24&gt;Spese!$G$49),"",Spese!$A$49),"")</f>
        <v/>
      </c>
      <c r="B1084" s="27">
        <f>IF(A1084="","",Spese!$B$49)</f>
        <v/>
      </c>
      <c r="C1084" s="27">
        <f>IF(A1084="","",Spese!$C$49)</f>
        <v/>
      </c>
      <c r="D1084" s="10">
        <f>IF(A1084="","",24)</f>
        <v/>
      </c>
      <c r="E1084" s="25">
        <f>IF(A1084="","",IFERROR(EDATE(Spese!$I$49,(D1084-1)*Spese!$H$49),""))</f>
        <v/>
      </c>
      <c r="F1084" s="40">
        <f>IF(A1084="","",IFERROR(IF(D1084=Spese!$G$49,Spese!$L$49-Spese!$M$49*(Spese!$G$49-1),Spese!$M$49),""))</f>
        <v/>
      </c>
      <c r="G1084" s="9">
        <f>IF(A1084="","",IFERROR(IF(Spese!$K$49="Annullato","Annullata",IF(Spese!$K$49="Sospeso","Sospesa",IF(Spese!$K$49="Da valutare","Da valutare",IF(E1084="","Da completare",IF(D1084&lt;=Spese!$J$49,"Saldata",IF(E1084&lt;Parametri!$B$3,"Scaduta",IF(E1084&lt;=Parametri!$B$3+Parametri!$B$4,"In scadenza","Programmata"))))))),"Da completare"))</f>
        <v/>
      </c>
      <c r="H1084" s="27">
        <f>IF(A1084="","",Spese!$D$49)</f>
        <v/>
      </c>
    </row>
    <row r="1085">
      <c r="A1085" s="5">
        <f>IFERROR(IF(OR(Spese!$A$50="",1&gt;Spese!$G$50),"",Spese!$A$50),"")</f>
        <v/>
      </c>
      <c r="B1085" s="23">
        <f>IF(A1085="","",Spese!$B$50)</f>
        <v/>
      </c>
      <c r="C1085" s="23">
        <f>IF(A1085="","",Spese!$C$50)</f>
        <v/>
      </c>
      <c r="D1085" s="6">
        <f>IF(A1085="","",1)</f>
        <v/>
      </c>
      <c r="E1085" s="21">
        <f>IF(A1085="","",IFERROR(EDATE(Spese!$I$50,(D1085-1)*Spese!$H$50),""))</f>
        <v/>
      </c>
      <c r="F1085" s="38">
        <f>IF(A1085="","",IFERROR(IF(D1085=Spese!$G$50,Spese!$L$50-Spese!$M$50*(Spese!$G$50-1),Spese!$M$50),""))</f>
        <v/>
      </c>
      <c r="G1085" s="5">
        <f>IF(A1085="","",IFERROR(IF(Spese!$K$50="Annullato","Annullata",IF(Spese!$K$50="Sospeso","Sospesa",IF(Spese!$K$50="Da valutare","Da valutare",IF(E1085="","Da completare",IF(D1085&lt;=Spese!$J$50,"Saldata",IF(E1085&lt;Parametri!$B$3,"Scaduta",IF(E1085&lt;=Parametri!$B$3+Parametri!$B$4,"In scadenza","Programmata"))))))),"Da completare"))</f>
        <v/>
      </c>
      <c r="H1085" s="23">
        <f>IF(A1085="","",Spese!$D$50)</f>
        <v/>
      </c>
    </row>
    <row r="1086">
      <c r="A1086" s="9">
        <f>IFERROR(IF(OR(Spese!$A$50="",2&gt;Spese!$G$50),"",Spese!$A$50),"")</f>
        <v/>
      </c>
      <c r="B1086" s="27">
        <f>IF(A1086="","",Spese!$B$50)</f>
        <v/>
      </c>
      <c r="C1086" s="27">
        <f>IF(A1086="","",Spese!$C$50)</f>
        <v/>
      </c>
      <c r="D1086" s="10">
        <f>IF(A1086="","",2)</f>
        <v/>
      </c>
      <c r="E1086" s="25">
        <f>IF(A1086="","",IFERROR(EDATE(Spese!$I$50,(D1086-1)*Spese!$H$50),""))</f>
        <v/>
      </c>
      <c r="F1086" s="40">
        <f>IF(A1086="","",IFERROR(IF(D1086=Spese!$G$50,Spese!$L$50-Spese!$M$50*(Spese!$G$50-1),Spese!$M$50),""))</f>
        <v/>
      </c>
      <c r="G1086" s="9">
        <f>IF(A1086="","",IFERROR(IF(Spese!$K$50="Annullato","Annullata",IF(Spese!$K$50="Sospeso","Sospesa",IF(Spese!$K$50="Da valutare","Da valutare",IF(E1086="","Da completare",IF(D1086&lt;=Spese!$J$50,"Saldata",IF(E1086&lt;Parametri!$B$3,"Scaduta",IF(E1086&lt;=Parametri!$B$3+Parametri!$B$4,"In scadenza","Programmata"))))))),"Da completare"))</f>
        <v/>
      </c>
      <c r="H1086" s="27">
        <f>IF(A1086="","",Spese!$D$50)</f>
        <v/>
      </c>
    </row>
    <row r="1087">
      <c r="A1087" s="5">
        <f>IFERROR(IF(OR(Spese!$A$50="",3&gt;Spese!$G$50),"",Spese!$A$50),"")</f>
        <v/>
      </c>
      <c r="B1087" s="23">
        <f>IF(A1087="","",Spese!$B$50)</f>
        <v/>
      </c>
      <c r="C1087" s="23">
        <f>IF(A1087="","",Spese!$C$50)</f>
        <v/>
      </c>
      <c r="D1087" s="6">
        <f>IF(A1087="","",3)</f>
        <v/>
      </c>
      <c r="E1087" s="21">
        <f>IF(A1087="","",IFERROR(EDATE(Spese!$I$50,(D1087-1)*Spese!$H$50),""))</f>
        <v/>
      </c>
      <c r="F1087" s="38">
        <f>IF(A1087="","",IFERROR(IF(D1087=Spese!$G$50,Spese!$L$50-Spese!$M$50*(Spese!$G$50-1),Spese!$M$50),""))</f>
        <v/>
      </c>
      <c r="G1087" s="5">
        <f>IF(A1087="","",IFERROR(IF(Spese!$K$50="Annullato","Annullata",IF(Spese!$K$50="Sospeso","Sospesa",IF(Spese!$K$50="Da valutare","Da valutare",IF(E1087="","Da completare",IF(D1087&lt;=Spese!$J$50,"Saldata",IF(E1087&lt;Parametri!$B$3,"Scaduta",IF(E1087&lt;=Parametri!$B$3+Parametri!$B$4,"In scadenza","Programmata"))))))),"Da completare"))</f>
        <v/>
      </c>
      <c r="H1087" s="23">
        <f>IF(A1087="","",Spese!$D$50)</f>
        <v/>
      </c>
    </row>
    <row r="1088">
      <c r="A1088" s="9">
        <f>IFERROR(IF(OR(Spese!$A$50="",4&gt;Spese!$G$50),"",Spese!$A$50),"")</f>
        <v/>
      </c>
      <c r="B1088" s="27">
        <f>IF(A1088="","",Spese!$B$50)</f>
        <v/>
      </c>
      <c r="C1088" s="27">
        <f>IF(A1088="","",Spese!$C$50)</f>
        <v/>
      </c>
      <c r="D1088" s="10">
        <f>IF(A1088="","",4)</f>
        <v/>
      </c>
      <c r="E1088" s="25">
        <f>IF(A1088="","",IFERROR(EDATE(Spese!$I$50,(D1088-1)*Spese!$H$50),""))</f>
        <v/>
      </c>
      <c r="F1088" s="40">
        <f>IF(A1088="","",IFERROR(IF(D1088=Spese!$G$50,Spese!$L$50-Spese!$M$50*(Spese!$G$50-1),Spese!$M$50),""))</f>
        <v/>
      </c>
      <c r="G1088" s="9">
        <f>IF(A1088="","",IFERROR(IF(Spese!$K$50="Annullato","Annullata",IF(Spese!$K$50="Sospeso","Sospesa",IF(Spese!$K$50="Da valutare","Da valutare",IF(E1088="","Da completare",IF(D1088&lt;=Spese!$J$50,"Saldata",IF(E1088&lt;Parametri!$B$3,"Scaduta",IF(E1088&lt;=Parametri!$B$3+Parametri!$B$4,"In scadenza","Programmata"))))))),"Da completare"))</f>
        <v/>
      </c>
      <c r="H1088" s="27">
        <f>IF(A1088="","",Spese!$D$50)</f>
        <v/>
      </c>
    </row>
    <row r="1089">
      <c r="A1089" s="5">
        <f>IFERROR(IF(OR(Spese!$A$50="",5&gt;Spese!$G$50),"",Spese!$A$50),"")</f>
        <v/>
      </c>
      <c r="B1089" s="23">
        <f>IF(A1089="","",Spese!$B$50)</f>
        <v/>
      </c>
      <c r="C1089" s="23">
        <f>IF(A1089="","",Spese!$C$50)</f>
        <v/>
      </c>
      <c r="D1089" s="6">
        <f>IF(A1089="","",5)</f>
        <v/>
      </c>
      <c r="E1089" s="21">
        <f>IF(A1089="","",IFERROR(EDATE(Spese!$I$50,(D1089-1)*Spese!$H$50),""))</f>
        <v/>
      </c>
      <c r="F1089" s="38">
        <f>IF(A1089="","",IFERROR(IF(D1089=Spese!$G$50,Spese!$L$50-Spese!$M$50*(Spese!$G$50-1),Spese!$M$50),""))</f>
        <v/>
      </c>
      <c r="G1089" s="5">
        <f>IF(A1089="","",IFERROR(IF(Spese!$K$50="Annullato","Annullata",IF(Spese!$K$50="Sospeso","Sospesa",IF(Spese!$K$50="Da valutare","Da valutare",IF(E1089="","Da completare",IF(D1089&lt;=Spese!$J$50,"Saldata",IF(E1089&lt;Parametri!$B$3,"Scaduta",IF(E1089&lt;=Parametri!$B$3+Parametri!$B$4,"In scadenza","Programmata"))))))),"Da completare"))</f>
        <v/>
      </c>
      <c r="H1089" s="23">
        <f>IF(A1089="","",Spese!$D$50)</f>
        <v/>
      </c>
    </row>
    <row r="1090">
      <c r="A1090" s="9">
        <f>IFERROR(IF(OR(Spese!$A$50="",6&gt;Spese!$G$50),"",Spese!$A$50),"")</f>
        <v/>
      </c>
      <c r="B1090" s="27">
        <f>IF(A1090="","",Spese!$B$50)</f>
        <v/>
      </c>
      <c r="C1090" s="27">
        <f>IF(A1090="","",Spese!$C$50)</f>
        <v/>
      </c>
      <c r="D1090" s="10">
        <f>IF(A1090="","",6)</f>
        <v/>
      </c>
      <c r="E1090" s="25">
        <f>IF(A1090="","",IFERROR(EDATE(Spese!$I$50,(D1090-1)*Spese!$H$50),""))</f>
        <v/>
      </c>
      <c r="F1090" s="40">
        <f>IF(A1090="","",IFERROR(IF(D1090=Spese!$G$50,Spese!$L$50-Spese!$M$50*(Spese!$G$50-1),Spese!$M$50),""))</f>
        <v/>
      </c>
      <c r="G1090" s="9">
        <f>IF(A1090="","",IFERROR(IF(Spese!$K$50="Annullato","Annullata",IF(Spese!$K$50="Sospeso","Sospesa",IF(Spese!$K$50="Da valutare","Da valutare",IF(E1090="","Da completare",IF(D1090&lt;=Spese!$J$50,"Saldata",IF(E1090&lt;Parametri!$B$3,"Scaduta",IF(E1090&lt;=Parametri!$B$3+Parametri!$B$4,"In scadenza","Programmata"))))))),"Da completare"))</f>
        <v/>
      </c>
      <c r="H1090" s="27">
        <f>IF(A1090="","",Spese!$D$50)</f>
        <v/>
      </c>
    </row>
    <row r="1091">
      <c r="A1091" s="5">
        <f>IFERROR(IF(OR(Spese!$A$50="",7&gt;Spese!$G$50),"",Spese!$A$50),"")</f>
        <v/>
      </c>
      <c r="B1091" s="23">
        <f>IF(A1091="","",Spese!$B$50)</f>
        <v/>
      </c>
      <c r="C1091" s="23">
        <f>IF(A1091="","",Spese!$C$50)</f>
        <v/>
      </c>
      <c r="D1091" s="6">
        <f>IF(A1091="","",7)</f>
        <v/>
      </c>
      <c r="E1091" s="21">
        <f>IF(A1091="","",IFERROR(EDATE(Spese!$I$50,(D1091-1)*Spese!$H$50),""))</f>
        <v/>
      </c>
      <c r="F1091" s="38">
        <f>IF(A1091="","",IFERROR(IF(D1091=Spese!$G$50,Spese!$L$50-Spese!$M$50*(Spese!$G$50-1),Spese!$M$50),""))</f>
        <v/>
      </c>
      <c r="G1091" s="5">
        <f>IF(A1091="","",IFERROR(IF(Spese!$K$50="Annullato","Annullata",IF(Spese!$K$50="Sospeso","Sospesa",IF(Spese!$K$50="Da valutare","Da valutare",IF(E1091="","Da completare",IF(D1091&lt;=Spese!$J$50,"Saldata",IF(E1091&lt;Parametri!$B$3,"Scaduta",IF(E1091&lt;=Parametri!$B$3+Parametri!$B$4,"In scadenza","Programmata"))))))),"Da completare"))</f>
        <v/>
      </c>
      <c r="H1091" s="23">
        <f>IF(A1091="","",Spese!$D$50)</f>
        <v/>
      </c>
    </row>
    <row r="1092">
      <c r="A1092" s="9">
        <f>IFERROR(IF(OR(Spese!$A$50="",8&gt;Spese!$G$50),"",Spese!$A$50),"")</f>
        <v/>
      </c>
      <c r="B1092" s="27">
        <f>IF(A1092="","",Spese!$B$50)</f>
        <v/>
      </c>
      <c r="C1092" s="27">
        <f>IF(A1092="","",Spese!$C$50)</f>
        <v/>
      </c>
      <c r="D1092" s="10">
        <f>IF(A1092="","",8)</f>
        <v/>
      </c>
      <c r="E1092" s="25">
        <f>IF(A1092="","",IFERROR(EDATE(Spese!$I$50,(D1092-1)*Spese!$H$50),""))</f>
        <v/>
      </c>
      <c r="F1092" s="40">
        <f>IF(A1092="","",IFERROR(IF(D1092=Spese!$G$50,Spese!$L$50-Spese!$M$50*(Spese!$G$50-1),Spese!$M$50),""))</f>
        <v/>
      </c>
      <c r="G1092" s="9">
        <f>IF(A1092="","",IFERROR(IF(Spese!$K$50="Annullato","Annullata",IF(Spese!$K$50="Sospeso","Sospesa",IF(Spese!$K$50="Da valutare","Da valutare",IF(E1092="","Da completare",IF(D1092&lt;=Spese!$J$50,"Saldata",IF(E1092&lt;Parametri!$B$3,"Scaduta",IF(E1092&lt;=Parametri!$B$3+Parametri!$B$4,"In scadenza","Programmata"))))))),"Da completare"))</f>
        <v/>
      </c>
      <c r="H1092" s="27">
        <f>IF(A1092="","",Spese!$D$50)</f>
        <v/>
      </c>
    </row>
    <row r="1093">
      <c r="A1093" s="5">
        <f>IFERROR(IF(OR(Spese!$A$50="",9&gt;Spese!$G$50),"",Spese!$A$50),"")</f>
        <v/>
      </c>
      <c r="B1093" s="23">
        <f>IF(A1093="","",Spese!$B$50)</f>
        <v/>
      </c>
      <c r="C1093" s="23">
        <f>IF(A1093="","",Spese!$C$50)</f>
        <v/>
      </c>
      <c r="D1093" s="6">
        <f>IF(A1093="","",9)</f>
        <v/>
      </c>
      <c r="E1093" s="21">
        <f>IF(A1093="","",IFERROR(EDATE(Spese!$I$50,(D1093-1)*Spese!$H$50),""))</f>
        <v/>
      </c>
      <c r="F1093" s="38">
        <f>IF(A1093="","",IFERROR(IF(D1093=Spese!$G$50,Spese!$L$50-Spese!$M$50*(Spese!$G$50-1),Spese!$M$50),""))</f>
        <v/>
      </c>
      <c r="G1093" s="5">
        <f>IF(A1093="","",IFERROR(IF(Spese!$K$50="Annullato","Annullata",IF(Spese!$K$50="Sospeso","Sospesa",IF(Spese!$K$50="Da valutare","Da valutare",IF(E1093="","Da completare",IF(D1093&lt;=Spese!$J$50,"Saldata",IF(E1093&lt;Parametri!$B$3,"Scaduta",IF(E1093&lt;=Parametri!$B$3+Parametri!$B$4,"In scadenza","Programmata"))))))),"Da completare"))</f>
        <v/>
      </c>
      <c r="H1093" s="23">
        <f>IF(A1093="","",Spese!$D$50)</f>
        <v/>
      </c>
    </row>
    <row r="1094">
      <c r="A1094" s="9">
        <f>IFERROR(IF(OR(Spese!$A$50="",10&gt;Spese!$G$50),"",Spese!$A$50),"")</f>
        <v/>
      </c>
      <c r="B1094" s="27">
        <f>IF(A1094="","",Spese!$B$50)</f>
        <v/>
      </c>
      <c r="C1094" s="27">
        <f>IF(A1094="","",Spese!$C$50)</f>
        <v/>
      </c>
      <c r="D1094" s="10">
        <f>IF(A1094="","",10)</f>
        <v/>
      </c>
      <c r="E1094" s="25">
        <f>IF(A1094="","",IFERROR(EDATE(Spese!$I$50,(D1094-1)*Spese!$H$50),""))</f>
        <v/>
      </c>
      <c r="F1094" s="40">
        <f>IF(A1094="","",IFERROR(IF(D1094=Spese!$G$50,Spese!$L$50-Spese!$M$50*(Spese!$G$50-1),Spese!$M$50),""))</f>
        <v/>
      </c>
      <c r="G1094" s="9">
        <f>IF(A1094="","",IFERROR(IF(Spese!$K$50="Annullato","Annullata",IF(Spese!$K$50="Sospeso","Sospesa",IF(Spese!$K$50="Da valutare","Da valutare",IF(E1094="","Da completare",IF(D1094&lt;=Spese!$J$50,"Saldata",IF(E1094&lt;Parametri!$B$3,"Scaduta",IF(E1094&lt;=Parametri!$B$3+Parametri!$B$4,"In scadenza","Programmata"))))))),"Da completare"))</f>
        <v/>
      </c>
      <c r="H1094" s="27">
        <f>IF(A1094="","",Spese!$D$50)</f>
        <v/>
      </c>
    </row>
    <row r="1095">
      <c r="A1095" s="5">
        <f>IFERROR(IF(OR(Spese!$A$50="",11&gt;Spese!$G$50),"",Spese!$A$50),"")</f>
        <v/>
      </c>
      <c r="B1095" s="23">
        <f>IF(A1095="","",Spese!$B$50)</f>
        <v/>
      </c>
      <c r="C1095" s="23">
        <f>IF(A1095="","",Spese!$C$50)</f>
        <v/>
      </c>
      <c r="D1095" s="6">
        <f>IF(A1095="","",11)</f>
        <v/>
      </c>
      <c r="E1095" s="21">
        <f>IF(A1095="","",IFERROR(EDATE(Spese!$I$50,(D1095-1)*Spese!$H$50),""))</f>
        <v/>
      </c>
      <c r="F1095" s="38">
        <f>IF(A1095="","",IFERROR(IF(D1095=Spese!$G$50,Spese!$L$50-Spese!$M$50*(Spese!$G$50-1),Spese!$M$50),""))</f>
        <v/>
      </c>
      <c r="G1095" s="5">
        <f>IF(A1095="","",IFERROR(IF(Spese!$K$50="Annullato","Annullata",IF(Spese!$K$50="Sospeso","Sospesa",IF(Spese!$K$50="Da valutare","Da valutare",IF(E1095="","Da completare",IF(D1095&lt;=Spese!$J$50,"Saldata",IF(E1095&lt;Parametri!$B$3,"Scaduta",IF(E1095&lt;=Parametri!$B$3+Parametri!$B$4,"In scadenza","Programmata"))))))),"Da completare"))</f>
        <v/>
      </c>
      <c r="H1095" s="23">
        <f>IF(A1095="","",Spese!$D$50)</f>
        <v/>
      </c>
    </row>
    <row r="1096">
      <c r="A1096" s="9">
        <f>IFERROR(IF(OR(Spese!$A$50="",12&gt;Spese!$G$50),"",Spese!$A$50),"")</f>
        <v/>
      </c>
      <c r="B1096" s="27">
        <f>IF(A1096="","",Spese!$B$50)</f>
        <v/>
      </c>
      <c r="C1096" s="27">
        <f>IF(A1096="","",Spese!$C$50)</f>
        <v/>
      </c>
      <c r="D1096" s="10">
        <f>IF(A1096="","",12)</f>
        <v/>
      </c>
      <c r="E1096" s="25">
        <f>IF(A1096="","",IFERROR(EDATE(Spese!$I$50,(D1096-1)*Spese!$H$50),""))</f>
        <v/>
      </c>
      <c r="F1096" s="40">
        <f>IF(A1096="","",IFERROR(IF(D1096=Spese!$G$50,Spese!$L$50-Spese!$M$50*(Spese!$G$50-1),Spese!$M$50),""))</f>
        <v/>
      </c>
      <c r="G1096" s="9">
        <f>IF(A1096="","",IFERROR(IF(Spese!$K$50="Annullato","Annullata",IF(Spese!$K$50="Sospeso","Sospesa",IF(Spese!$K$50="Da valutare","Da valutare",IF(E1096="","Da completare",IF(D1096&lt;=Spese!$J$50,"Saldata",IF(E1096&lt;Parametri!$B$3,"Scaduta",IF(E1096&lt;=Parametri!$B$3+Parametri!$B$4,"In scadenza","Programmata"))))))),"Da completare"))</f>
        <v/>
      </c>
      <c r="H1096" s="27">
        <f>IF(A1096="","",Spese!$D$50)</f>
        <v/>
      </c>
    </row>
    <row r="1097">
      <c r="A1097" s="5">
        <f>IFERROR(IF(OR(Spese!$A$50="",13&gt;Spese!$G$50),"",Spese!$A$50),"")</f>
        <v/>
      </c>
      <c r="B1097" s="23">
        <f>IF(A1097="","",Spese!$B$50)</f>
        <v/>
      </c>
      <c r="C1097" s="23">
        <f>IF(A1097="","",Spese!$C$50)</f>
        <v/>
      </c>
      <c r="D1097" s="6">
        <f>IF(A1097="","",13)</f>
        <v/>
      </c>
      <c r="E1097" s="21">
        <f>IF(A1097="","",IFERROR(EDATE(Spese!$I$50,(D1097-1)*Spese!$H$50),""))</f>
        <v/>
      </c>
      <c r="F1097" s="38">
        <f>IF(A1097="","",IFERROR(IF(D1097=Spese!$G$50,Spese!$L$50-Spese!$M$50*(Spese!$G$50-1),Spese!$M$50),""))</f>
        <v/>
      </c>
      <c r="G1097" s="5">
        <f>IF(A1097="","",IFERROR(IF(Spese!$K$50="Annullato","Annullata",IF(Spese!$K$50="Sospeso","Sospesa",IF(Spese!$K$50="Da valutare","Da valutare",IF(E1097="","Da completare",IF(D1097&lt;=Spese!$J$50,"Saldata",IF(E1097&lt;Parametri!$B$3,"Scaduta",IF(E1097&lt;=Parametri!$B$3+Parametri!$B$4,"In scadenza","Programmata"))))))),"Da completare"))</f>
        <v/>
      </c>
      <c r="H1097" s="23">
        <f>IF(A1097="","",Spese!$D$50)</f>
        <v/>
      </c>
    </row>
    <row r="1098">
      <c r="A1098" s="9">
        <f>IFERROR(IF(OR(Spese!$A$50="",14&gt;Spese!$G$50),"",Spese!$A$50),"")</f>
        <v/>
      </c>
      <c r="B1098" s="27">
        <f>IF(A1098="","",Spese!$B$50)</f>
        <v/>
      </c>
      <c r="C1098" s="27">
        <f>IF(A1098="","",Spese!$C$50)</f>
        <v/>
      </c>
      <c r="D1098" s="10">
        <f>IF(A1098="","",14)</f>
        <v/>
      </c>
      <c r="E1098" s="25">
        <f>IF(A1098="","",IFERROR(EDATE(Spese!$I$50,(D1098-1)*Spese!$H$50),""))</f>
        <v/>
      </c>
      <c r="F1098" s="40">
        <f>IF(A1098="","",IFERROR(IF(D1098=Spese!$G$50,Spese!$L$50-Spese!$M$50*(Spese!$G$50-1),Spese!$M$50),""))</f>
        <v/>
      </c>
      <c r="G1098" s="9">
        <f>IF(A1098="","",IFERROR(IF(Spese!$K$50="Annullato","Annullata",IF(Spese!$K$50="Sospeso","Sospesa",IF(Spese!$K$50="Da valutare","Da valutare",IF(E1098="","Da completare",IF(D1098&lt;=Spese!$J$50,"Saldata",IF(E1098&lt;Parametri!$B$3,"Scaduta",IF(E1098&lt;=Parametri!$B$3+Parametri!$B$4,"In scadenza","Programmata"))))))),"Da completare"))</f>
        <v/>
      </c>
      <c r="H1098" s="27">
        <f>IF(A1098="","",Spese!$D$50)</f>
        <v/>
      </c>
    </row>
    <row r="1099">
      <c r="A1099" s="5">
        <f>IFERROR(IF(OR(Spese!$A$50="",15&gt;Spese!$G$50),"",Spese!$A$50),"")</f>
        <v/>
      </c>
      <c r="B1099" s="23">
        <f>IF(A1099="","",Spese!$B$50)</f>
        <v/>
      </c>
      <c r="C1099" s="23">
        <f>IF(A1099="","",Spese!$C$50)</f>
        <v/>
      </c>
      <c r="D1099" s="6">
        <f>IF(A1099="","",15)</f>
        <v/>
      </c>
      <c r="E1099" s="21">
        <f>IF(A1099="","",IFERROR(EDATE(Spese!$I$50,(D1099-1)*Spese!$H$50),""))</f>
        <v/>
      </c>
      <c r="F1099" s="38">
        <f>IF(A1099="","",IFERROR(IF(D1099=Spese!$G$50,Spese!$L$50-Spese!$M$50*(Spese!$G$50-1),Spese!$M$50),""))</f>
        <v/>
      </c>
      <c r="G1099" s="5">
        <f>IF(A1099="","",IFERROR(IF(Spese!$K$50="Annullato","Annullata",IF(Spese!$K$50="Sospeso","Sospesa",IF(Spese!$K$50="Da valutare","Da valutare",IF(E1099="","Da completare",IF(D1099&lt;=Spese!$J$50,"Saldata",IF(E1099&lt;Parametri!$B$3,"Scaduta",IF(E1099&lt;=Parametri!$B$3+Parametri!$B$4,"In scadenza","Programmata"))))))),"Da completare"))</f>
        <v/>
      </c>
      <c r="H1099" s="23">
        <f>IF(A1099="","",Spese!$D$50)</f>
        <v/>
      </c>
    </row>
    <row r="1100">
      <c r="A1100" s="9">
        <f>IFERROR(IF(OR(Spese!$A$50="",16&gt;Spese!$G$50),"",Spese!$A$50),"")</f>
        <v/>
      </c>
      <c r="B1100" s="27">
        <f>IF(A1100="","",Spese!$B$50)</f>
        <v/>
      </c>
      <c r="C1100" s="27">
        <f>IF(A1100="","",Spese!$C$50)</f>
        <v/>
      </c>
      <c r="D1100" s="10">
        <f>IF(A1100="","",16)</f>
        <v/>
      </c>
      <c r="E1100" s="25">
        <f>IF(A1100="","",IFERROR(EDATE(Spese!$I$50,(D1100-1)*Spese!$H$50),""))</f>
        <v/>
      </c>
      <c r="F1100" s="40">
        <f>IF(A1100="","",IFERROR(IF(D1100=Spese!$G$50,Spese!$L$50-Spese!$M$50*(Spese!$G$50-1),Spese!$M$50),""))</f>
        <v/>
      </c>
      <c r="G1100" s="9">
        <f>IF(A1100="","",IFERROR(IF(Spese!$K$50="Annullato","Annullata",IF(Spese!$K$50="Sospeso","Sospesa",IF(Spese!$K$50="Da valutare","Da valutare",IF(E1100="","Da completare",IF(D1100&lt;=Spese!$J$50,"Saldata",IF(E1100&lt;Parametri!$B$3,"Scaduta",IF(E1100&lt;=Parametri!$B$3+Parametri!$B$4,"In scadenza","Programmata"))))))),"Da completare"))</f>
        <v/>
      </c>
      <c r="H1100" s="27">
        <f>IF(A1100="","",Spese!$D$50)</f>
        <v/>
      </c>
    </row>
    <row r="1101">
      <c r="A1101" s="5">
        <f>IFERROR(IF(OR(Spese!$A$50="",17&gt;Spese!$G$50),"",Spese!$A$50),"")</f>
        <v/>
      </c>
      <c r="B1101" s="23">
        <f>IF(A1101="","",Spese!$B$50)</f>
        <v/>
      </c>
      <c r="C1101" s="23">
        <f>IF(A1101="","",Spese!$C$50)</f>
        <v/>
      </c>
      <c r="D1101" s="6">
        <f>IF(A1101="","",17)</f>
        <v/>
      </c>
      <c r="E1101" s="21">
        <f>IF(A1101="","",IFERROR(EDATE(Spese!$I$50,(D1101-1)*Spese!$H$50),""))</f>
        <v/>
      </c>
      <c r="F1101" s="38">
        <f>IF(A1101="","",IFERROR(IF(D1101=Spese!$G$50,Spese!$L$50-Spese!$M$50*(Spese!$G$50-1),Spese!$M$50),""))</f>
        <v/>
      </c>
      <c r="G1101" s="5">
        <f>IF(A1101="","",IFERROR(IF(Spese!$K$50="Annullato","Annullata",IF(Spese!$K$50="Sospeso","Sospesa",IF(Spese!$K$50="Da valutare","Da valutare",IF(E1101="","Da completare",IF(D1101&lt;=Spese!$J$50,"Saldata",IF(E1101&lt;Parametri!$B$3,"Scaduta",IF(E1101&lt;=Parametri!$B$3+Parametri!$B$4,"In scadenza","Programmata"))))))),"Da completare"))</f>
        <v/>
      </c>
      <c r="H1101" s="23">
        <f>IF(A1101="","",Spese!$D$50)</f>
        <v/>
      </c>
    </row>
    <row r="1102">
      <c r="A1102" s="9">
        <f>IFERROR(IF(OR(Spese!$A$50="",18&gt;Spese!$G$50),"",Spese!$A$50),"")</f>
        <v/>
      </c>
      <c r="B1102" s="27">
        <f>IF(A1102="","",Spese!$B$50)</f>
        <v/>
      </c>
      <c r="C1102" s="27">
        <f>IF(A1102="","",Spese!$C$50)</f>
        <v/>
      </c>
      <c r="D1102" s="10">
        <f>IF(A1102="","",18)</f>
        <v/>
      </c>
      <c r="E1102" s="25">
        <f>IF(A1102="","",IFERROR(EDATE(Spese!$I$50,(D1102-1)*Spese!$H$50),""))</f>
        <v/>
      </c>
      <c r="F1102" s="40">
        <f>IF(A1102="","",IFERROR(IF(D1102=Spese!$G$50,Spese!$L$50-Spese!$M$50*(Spese!$G$50-1),Spese!$M$50),""))</f>
        <v/>
      </c>
      <c r="G1102" s="9">
        <f>IF(A1102="","",IFERROR(IF(Spese!$K$50="Annullato","Annullata",IF(Spese!$K$50="Sospeso","Sospesa",IF(Spese!$K$50="Da valutare","Da valutare",IF(E1102="","Da completare",IF(D1102&lt;=Spese!$J$50,"Saldata",IF(E1102&lt;Parametri!$B$3,"Scaduta",IF(E1102&lt;=Parametri!$B$3+Parametri!$B$4,"In scadenza","Programmata"))))))),"Da completare"))</f>
        <v/>
      </c>
      <c r="H1102" s="27">
        <f>IF(A1102="","",Spese!$D$50)</f>
        <v/>
      </c>
    </row>
    <row r="1103">
      <c r="A1103" s="5">
        <f>IFERROR(IF(OR(Spese!$A$50="",19&gt;Spese!$G$50),"",Spese!$A$50),"")</f>
        <v/>
      </c>
      <c r="B1103" s="23">
        <f>IF(A1103="","",Spese!$B$50)</f>
        <v/>
      </c>
      <c r="C1103" s="23">
        <f>IF(A1103="","",Spese!$C$50)</f>
        <v/>
      </c>
      <c r="D1103" s="6">
        <f>IF(A1103="","",19)</f>
        <v/>
      </c>
      <c r="E1103" s="21">
        <f>IF(A1103="","",IFERROR(EDATE(Spese!$I$50,(D1103-1)*Spese!$H$50),""))</f>
        <v/>
      </c>
      <c r="F1103" s="38">
        <f>IF(A1103="","",IFERROR(IF(D1103=Spese!$G$50,Spese!$L$50-Spese!$M$50*(Spese!$G$50-1),Spese!$M$50),""))</f>
        <v/>
      </c>
      <c r="G1103" s="5">
        <f>IF(A1103="","",IFERROR(IF(Spese!$K$50="Annullato","Annullata",IF(Spese!$K$50="Sospeso","Sospesa",IF(Spese!$K$50="Da valutare","Da valutare",IF(E1103="","Da completare",IF(D1103&lt;=Spese!$J$50,"Saldata",IF(E1103&lt;Parametri!$B$3,"Scaduta",IF(E1103&lt;=Parametri!$B$3+Parametri!$B$4,"In scadenza","Programmata"))))))),"Da completare"))</f>
        <v/>
      </c>
      <c r="H1103" s="23">
        <f>IF(A1103="","",Spese!$D$50)</f>
        <v/>
      </c>
    </row>
    <row r="1104">
      <c r="A1104" s="9">
        <f>IFERROR(IF(OR(Spese!$A$50="",20&gt;Spese!$G$50),"",Spese!$A$50),"")</f>
        <v/>
      </c>
      <c r="B1104" s="27">
        <f>IF(A1104="","",Spese!$B$50)</f>
        <v/>
      </c>
      <c r="C1104" s="27">
        <f>IF(A1104="","",Spese!$C$50)</f>
        <v/>
      </c>
      <c r="D1104" s="10">
        <f>IF(A1104="","",20)</f>
        <v/>
      </c>
      <c r="E1104" s="25">
        <f>IF(A1104="","",IFERROR(EDATE(Spese!$I$50,(D1104-1)*Spese!$H$50),""))</f>
        <v/>
      </c>
      <c r="F1104" s="40">
        <f>IF(A1104="","",IFERROR(IF(D1104=Spese!$G$50,Spese!$L$50-Spese!$M$50*(Spese!$G$50-1),Spese!$M$50),""))</f>
        <v/>
      </c>
      <c r="G1104" s="9">
        <f>IF(A1104="","",IFERROR(IF(Spese!$K$50="Annullato","Annullata",IF(Spese!$K$50="Sospeso","Sospesa",IF(Spese!$K$50="Da valutare","Da valutare",IF(E1104="","Da completare",IF(D1104&lt;=Spese!$J$50,"Saldata",IF(E1104&lt;Parametri!$B$3,"Scaduta",IF(E1104&lt;=Parametri!$B$3+Parametri!$B$4,"In scadenza","Programmata"))))))),"Da completare"))</f>
        <v/>
      </c>
      <c r="H1104" s="27">
        <f>IF(A1104="","",Spese!$D$50)</f>
        <v/>
      </c>
    </row>
    <row r="1105">
      <c r="A1105" s="5">
        <f>IFERROR(IF(OR(Spese!$A$50="",21&gt;Spese!$G$50),"",Spese!$A$50),"")</f>
        <v/>
      </c>
      <c r="B1105" s="23">
        <f>IF(A1105="","",Spese!$B$50)</f>
        <v/>
      </c>
      <c r="C1105" s="23">
        <f>IF(A1105="","",Spese!$C$50)</f>
        <v/>
      </c>
      <c r="D1105" s="6">
        <f>IF(A1105="","",21)</f>
        <v/>
      </c>
      <c r="E1105" s="21">
        <f>IF(A1105="","",IFERROR(EDATE(Spese!$I$50,(D1105-1)*Spese!$H$50),""))</f>
        <v/>
      </c>
      <c r="F1105" s="38">
        <f>IF(A1105="","",IFERROR(IF(D1105=Spese!$G$50,Spese!$L$50-Spese!$M$50*(Spese!$G$50-1),Spese!$M$50),""))</f>
        <v/>
      </c>
      <c r="G1105" s="5">
        <f>IF(A1105="","",IFERROR(IF(Spese!$K$50="Annullato","Annullata",IF(Spese!$K$50="Sospeso","Sospesa",IF(Spese!$K$50="Da valutare","Da valutare",IF(E1105="","Da completare",IF(D1105&lt;=Spese!$J$50,"Saldata",IF(E1105&lt;Parametri!$B$3,"Scaduta",IF(E1105&lt;=Parametri!$B$3+Parametri!$B$4,"In scadenza","Programmata"))))))),"Da completare"))</f>
        <v/>
      </c>
      <c r="H1105" s="23">
        <f>IF(A1105="","",Spese!$D$50)</f>
        <v/>
      </c>
    </row>
    <row r="1106">
      <c r="A1106" s="9">
        <f>IFERROR(IF(OR(Spese!$A$50="",22&gt;Spese!$G$50),"",Spese!$A$50),"")</f>
        <v/>
      </c>
      <c r="B1106" s="27">
        <f>IF(A1106="","",Spese!$B$50)</f>
        <v/>
      </c>
      <c r="C1106" s="27">
        <f>IF(A1106="","",Spese!$C$50)</f>
        <v/>
      </c>
      <c r="D1106" s="10">
        <f>IF(A1106="","",22)</f>
        <v/>
      </c>
      <c r="E1106" s="25">
        <f>IF(A1106="","",IFERROR(EDATE(Spese!$I$50,(D1106-1)*Spese!$H$50),""))</f>
        <v/>
      </c>
      <c r="F1106" s="40">
        <f>IF(A1106="","",IFERROR(IF(D1106=Spese!$G$50,Spese!$L$50-Spese!$M$50*(Spese!$G$50-1),Spese!$M$50),""))</f>
        <v/>
      </c>
      <c r="G1106" s="9">
        <f>IF(A1106="","",IFERROR(IF(Spese!$K$50="Annullato","Annullata",IF(Spese!$K$50="Sospeso","Sospesa",IF(Spese!$K$50="Da valutare","Da valutare",IF(E1106="","Da completare",IF(D1106&lt;=Spese!$J$50,"Saldata",IF(E1106&lt;Parametri!$B$3,"Scaduta",IF(E1106&lt;=Parametri!$B$3+Parametri!$B$4,"In scadenza","Programmata"))))))),"Da completare"))</f>
        <v/>
      </c>
      <c r="H1106" s="27">
        <f>IF(A1106="","",Spese!$D$50)</f>
        <v/>
      </c>
    </row>
    <row r="1107">
      <c r="A1107" s="5">
        <f>IFERROR(IF(OR(Spese!$A$50="",23&gt;Spese!$G$50),"",Spese!$A$50),"")</f>
        <v/>
      </c>
      <c r="B1107" s="23">
        <f>IF(A1107="","",Spese!$B$50)</f>
        <v/>
      </c>
      <c r="C1107" s="23">
        <f>IF(A1107="","",Spese!$C$50)</f>
        <v/>
      </c>
      <c r="D1107" s="6">
        <f>IF(A1107="","",23)</f>
        <v/>
      </c>
      <c r="E1107" s="21">
        <f>IF(A1107="","",IFERROR(EDATE(Spese!$I$50,(D1107-1)*Spese!$H$50),""))</f>
        <v/>
      </c>
      <c r="F1107" s="38">
        <f>IF(A1107="","",IFERROR(IF(D1107=Spese!$G$50,Spese!$L$50-Spese!$M$50*(Spese!$G$50-1),Spese!$M$50),""))</f>
        <v/>
      </c>
      <c r="G1107" s="5">
        <f>IF(A1107="","",IFERROR(IF(Spese!$K$50="Annullato","Annullata",IF(Spese!$K$50="Sospeso","Sospesa",IF(Spese!$K$50="Da valutare","Da valutare",IF(E1107="","Da completare",IF(D1107&lt;=Spese!$J$50,"Saldata",IF(E1107&lt;Parametri!$B$3,"Scaduta",IF(E1107&lt;=Parametri!$B$3+Parametri!$B$4,"In scadenza","Programmata"))))))),"Da completare"))</f>
        <v/>
      </c>
      <c r="H1107" s="23">
        <f>IF(A1107="","",Spese!$D$50)</f>
        <v/>
      </c>
    </row>
    <row r="1108">
      <c r="A1108" s="9">
        <f>IFERROR(IF(OR(Spese!$A$50="",24&gt;Spese!$G$50),"",Spese!$A$50),"")</f>
        <v/>
      </c>
      <c r="B1108" s="27">
        <f>IF(A1108="","",Spese!$B$50)</f>
        <v/>
      </c>
      <c r="C1108" s="27">
        <f>IF(A1108="","",Spese!$C$50)</f>
        <v/>
      </c>
      <c r="D1108" s="10">
        <f>IF(A1108="","",24)</f>
        <v/>
      </c>
      <c r="E1108" s="25">
        <f>IF(A1108="","",IFERROR(EDATE(Spese!$I$50,(D1108-1)*Spese!$H$50),""))</f>
        <v/>
      </c>
      <c r="F1108" s="40">
        <f>IF(A1108="","",IFERROR(IF(D1108=Spese!$G$50,Spese!$L$50-Spese!$M$50*(Spese!$G$50-1),Spese!$M$50),""))</f>
        <v/>
      </c>
      <c r="G1108" s="9">
        <f>IF(A1108="","",IFERROR(IF(Spese!$K$50="Annullato","Annullata",IF(Spese!$K$50="Sospeso","Sospesa",IF(Spese!$K$50="Da valutare","Da valutare",IF(E1108="","Da completare",IF(D1108&lt;=Spese!$J$50,"Saldata",IF(E1108&lt;Parametri!$B$3,"Scaduta",IF(E1108&lt;=Parametri!$B$3+Parametri!$B$4,"In scadenza","Programmata"))))))),"Da completare"))</f>
        <v/>
      </c>
      <c r="H1108" s="27">
        <f>IF(A1108="","",Spese!$D$50)</f>
        <v/>
      </c>
    </row>
    <row r="1109">
      <c r="A1109" s="5">
        <f>IFERROR(IF(OR(Spese!$A$51="",1&gt;Spese!$G$51),"",Spese!$A$51),"")</f>
        <v/>
      </c>
      <c r="B1109" s="23">
        <f>IF(A1109="","",Spese!$B$51)</f>
        <v/>
      </c>
      <c r="C1109" s="23">
        <f>IF(A1109="","",Spese!$C$51)</f>
        <v/>
      </c>
      <c r="D1109" s="6">
        <f>IF(A1109="","",1)</f>
        <v/>
      </c>
      <c r="E1109" s="21">
        <f>IF(A1109="","",IFERROR(EDATE(Spese!$I$51,(D1109-1)*Spese!$H$51),""))</f>
        <v/>
      </c>
      <c r="F1109" s="38">
        <f>IF(A1109="","",IFERROR(IF(D1109=Spese!$G$51,Spese!$L$51-Spese!$M$51*(Spese!$G$51-1),Spese!$M$51),""))</f>
        <v/>
      </c>
      <c r="G1109" s="5">
        <f>IF(A1109="","",IFERROR(IF(Spese!$K$51="Annullato","Annullata",IF(Spese!$K$51="Sospeso","Sospesa",IF(Spese!$K$51="Da valutare","Da valutare",IF(E1109="","Da completare",IF(D1109&lt;=Spese!$J$51,"Saldata",IF(E1109&lt;Parametri!$B$3,"Scaduta",IF(E1109&lt;=Parametri!$B$3+Parametri!$B$4,"In scadenza","Programmata"))))))),"Da completare"))</f>
        <v/>
      </c>
      <c r="H1109" s="23">
        <f>IF(A1109="","",Spese!$D$51)</f>
        <v/>
      </c>
    </row>
    <row r="1110">
      <c r="A1110" s="9">
        <f>IFERROR(IF(OR(Spese!$A$51="",2&gt;Spese!$G$51),"",Spese!$A$51),"")</f>
        <v/>
      </c>
      <c r="B1110" s="27">
        <f>IF(A1110="","",Spese!$B$51)</f>
        <v/>
      </c>
      <c r="C1110" s="27">
        <f>IF(A1110="","",Spese!$C$51)</f>
        <v/>
      </c>
      <c r="D1110" s="10">
        <f>IF(A1110="","",2)</f>
        <v/>
      </c>
      <c r="E1110" s="25">
        <f>IF(A1110="","",IFERROR(EDATE(Spese!$I$51,(D1110-1)*Spese!$H$51),""))</f>
        <v/>
      </c>
      <c r="F1110" s="40">
        <f>IF(A1110="","",IFERROR(IF(D1110=Spese!$G$51,Spese!$L$51-Spese!$M$51*(Spese!$G$51-1),Spese!$M$51),""))</f>
        <v/>
      </c>
      <c r="G1110" s="9">
        <f>IF(A1110="","",IFERROR(IF(Spese!$K$51="Annullato","Annullata",IF(Spese!$K$51="Sospeso","Sospesa",IF(Spese!$K$51="Da valutare","Da valutare",IF(E1110="","Da completare",IF(D1110&lt;=Spese!$J$51,"Saldata",IF(E1110&lt;Parametri!$B$3,"Scaduta",IF(E1110&lt;=Parametri!$B$3+Parametri!$B$4,"In scadenza","Programmata"))))))),"Da completare"))</f>
        <v/>
      </c>
      <c r="H1110" s="27">
        <f>IF(A1110="","",Spese!$D$51)</f>
        <v/>
      </c>
    </row>
    <row r="1111">
      <c r="A1111" s="5">
        <f>IFERROR(IF(OR(Spese!$A$51="",3&gt;Spese!$G$51),"",Spese!$A$51),"")</f>
        <v/>
      </c>
      <c r="B1111" s="23">
        <f>IF(A1111="","",Spese!$B$51)</f>
        <v/>
      </c>
      <c r="C1111" s="23">
        <f>IF(A1111="","",Spese!$C$51)</f>
        <v/>
      </c>
      <c r="D1111" s="6">
        <f>IF(A1111="","",3)</f>
        <v/>
      </c>
      <c r="E1111" s="21">
        <f>IF(A1111="","",IFERROR(EDATE(Spese!$I$51,(D1111-1)*Spese!$H$51),""))</f>
        <v/>
      </c>
      <c r="F1111" s="38">
        <f>IF(A1111="","",IFERROR(IF(D1111=Spese!$G$51,Spese!$L$51-Spese!$M$51*(Spese!$G$51-1),Spese!$M$51),""))</f>
        <v/>
      </c>
      <c r="G1111" s="5">
        <f>IF(A1111="","",IFERROR(IF(Spese!$K$51="Annullato","Annullata",IF(Spese!$K$51="Sospeso","Sospesa",IF(Spese!$K$51="Da valutare","Da valutare",IF(E1111="","Da completare",IF(D1111&lt;=Spese!$J$51,"Saldata",IF(E1111&lt;Parametri!$B$3,"Scaduta",IF(E1111&lt;=Parametri!$B$3+Parametri!$B$4,"In scadenza","Programmata"))))))),"Da completare"))</f>
        <v/>
      </c>
      <c r="H1111" s="23">
        <f>IF(A1111="","",Spese!$D$51)</f>
        <v/>
      </c>
    </row>
    <row r="1112">
      <c r="A1112" s="9">
        <f>IFERROR(IF(OR(Spese!$A$51="",4&gt;Spese!$G$51),"",Spese!$A$51),"")</f>
        <v/>
      </c>
      <c r="B1112" s="27">
        <f>IF(A1112="","",Spese!$B$51)</f>
        <v/>
      </c>
      <c r="C1112" s="27">
        <f>IF(A1112="","",Spese!$C$51)</f>
        <v/>
      </c>
      <c r="D1112" s="10">
        <f>IF(A1112="","",4)</f>
        <v/>
      </c>
      <c r="E1112" s="25">
        <f>IF(A1112="","",IFERROR(EDATE(Spese!$I$51,(D1112-1)*Spese!$H$51),""))</f>
        <v/>
      </c>
      <c r="F1112" s="40">
        <f>IF(A1112="","",IFERROR(IF(D1112=Spese!$G$51,Spese!$L$51-Spese!$M$51*(Spese!$G$51-1),Spese!$M$51),""))</f>
        <v/>
      </c>
      <c r="G1112" s="9">
        <f>IF(A1112="","",IFERROR(IF(Spese!$K$51="Annullato","Annullata",IF(Spese!$K$51="Sospeso","Sospesa",IF(Spese!$K$51="Da valutare","Da valutare",IF(E1112="","Da completare",IF(D1112&lt;=Spese!$J$51,"Saldata",IF(E1112&lt;Parametri!$B$3,"Scaduta",IF(E1112&lt;=Parametri!$B$3+Parametri!$B$4,"In scadenza","Programmata"))))))),"Da completare"))</f>
        <v/>
      </c>
      <c r="H1112" s="27">
        <f>IF(A1112="","",Spese!$D$51)</f>
        <v/>
      </c>
    </row>
    <row r="1113">
      <c r="A1113" s="5">
        <f>IFERROR(IF(OR(Spese!$A$51="",5&gt;Spese!$G$51),"",Spese!$A$51),"")</f>
        <v/>
      </c>
      <c r="B1113" s="23">
        <f>IF(A1113="","",Spese!$B$51)</f>
        <v/>
      </c>
      <c r="C1113" s="23">
        <f>IF(A1113="","",Spese!$C$51)</f>
        <v/>
      </c>
      <c r="D1113" s="6">
        <f>IF(A1113="","",5)</f>
        <v/>
      </c>
      <c r="E1113" s="21">
        <f>IF(A1113="","",IFERROR(EDATE(Spese!$I$51,(D1113-1)*Spese!$H$51),""))</f>
        <v/>
      </c>
      <c r="F1113" s="38">
        <f>IF(A1113="","",IFERROR(IF(D1113=Spese!$G$51,Spese!$L$51-Spese!$M$51*(Spese!$G$51-1),Spese!$M$51),""))</f>
        <v/>
      </c>
      <c r="G1113" s="5">
        <f>IF(A1113="","",IFERROR(IF(Spese!$K$51="Annullato","Annullata",IF(Spese!$K$51="Sospeso","Sospesa",IF(Spese!$K$51="Da valutare","Da valutare",IF(E1113="","Da completare",IF(D1113&lt;=Spese!$J$51,"Saldata",IF(E1113&lt;Parametri!$B$3,"Scaduta",IF(E1113&lt;=Parametri!$B$3+Parametri!$B$4,"In scadenza","Programmata"))))))),"Da completare"))</f>
        <v/>
      </c>
      <c r="H1113" s="23">
        <f>IF(A1113="","",Spese!$D$51)</f>
        <v/>
      </c>
    </row>
    <row r="1114">
      <c r="A1114" s="9">
        <f>IFERROR(IF(OR(Spese!$A$51="",6&gt;Spese!$G$51),"",Spese!$A$51),"")</f>
        <v/>
      </c>
      <c r="B1114" s="27">
        <f>IF(A1114="","",Spese!$B$51)</f>
        <v/>
      </c>
      <c r="C1114" s="27">
        <f>IF(A1114="","",Spese!$C$51)</f>
        <v/>
      </c>
      <c r="D1114" s="10">
        <f>IF(A1114="","",6)</f>
        <v/>
      </c>
      <c r="E1114" s="25">
        <f>IF(A1114="","",IFERROR(EDATE(Spese!$I$51,(D1114-1)*Spese!$H$51),""))</f>
        <v/>
      </c>
      <c r="F1114" s="40">
        <f>IF(A1114="","",IFERROR(IF(D1114=Spese!$G$51,Spese!$L$51-Spese!$M$51*(Spese!$G$51-1),Spese!$M$51),""))</f>
        <v/>
      </c>
      <c r="G1114" s="9">
        <f>IF(A1114="","",IFERROR(IF(Spese!$K$51="Annullato","Annullata",IF(Spese!$K$51="Sospeso","Sospesa",IF(Spese!$K$51="Da valutare","Da valutare",IF(E1114="","Da completare",IF(D1114&lt;=Spese!$J$51,"Saldata",IF(E1114&lt;Parametri!$B$3,"Scaduta",IF(E1114&lt;=Parametri!$B$3+Parametri!$B$4,"In scadenza","Programmata"))))))),"Da completare"))</f>
        <v/>
      </c>
      <c r="H1114" s="27">
        <f>IF(A1114="","",Spese!$D$51)</f>
        <v/>
      </c>
    </row>
    <row r="1115">
      <c r="A1115" s="5">
        <f>IFERROR(IF(OR(Spese!$A$51="",7&gt;Spese!$G$51),"",Spese!$A$51),"")</f>
        <v/>
      </c>
      <c r="B1115" s="23">
        <f>IF(A1115="","",Spese!$B$51)</f>
        <v/>
      </c>
      <c r="C1115" s="23">
        <f>IF(A1115="","",Spese!$C$51)</f>
        <v/>
      </c>
      <c r="D1115" s="6">
        <f>IF(A1115="","",7)</f>
        <v/>
      </c>
      <c r="E1115" s="21">
        <f>IF(A1115="","",IFERROR(EDATE(Spese!$I$51,(D1115-1)*Spese!$H$51),""))</f>
        <v/>
      </c>
      <c r="F1115" s="38">
        <f>IF(A1115="","",IFERROR(IF(D1115=Spese!$G$51,Spese!$L$51-Spese!$M$51*(Spese!$G$51-1),Spese!$M$51),""))</f>
        <v/>
      </c>
      <c r="G1115" s="5">
        <f>IF(A1115="","",IFERROR(IF(Spese!$K$51="Annullato","Annullata",IF(Spese!$K$51="Sospeso","Sospesa",IF(Spese!$K$51="Da valutare","Da valutare",IF(E1115="","Da completare",IF(D1115&lt;=Spese!$J$51,"Saldata",IF(E1115&lt;Parametri!$B$3,"Scaduta",IF(E1115&lt;=Parametri!$B$3+Parametri!$B$4,"In scadenza","Programmata"))))))),"Da completare"))</f>
        <v/>
      </c>
      <c r="H1115" s="23">
        <f>IF(A1115="","",Spese!$D$51)</f>
        <v/>
      </c>
    </row>
    <row r="1116">
      <c r="A1116" s="9">
        <f>IFERROR(IF(OR(Spese!$A$51="",8&gt;Spese!$G$51),"",Spese!$A$51),"")</f>
        <v/>
      </c>
      <c r="B1116" s="27">
        <f>IF(A1116="","",Spese!$B$51)</f>
        <v/>
      </c>
      <c r="C1116" s="27">
        <f>IF(A1116="","",Spese!$C$51)</f>
        <v/>
      </c>
      <c r="D1116" s="10">
        <f>IF(A1116="","",8)</f>
        <v/>
      </c>
      <c r="E1116" s="25">
        <f>IF(A1116="","",IFERROR(EDATE(Spese!$I$51,(D1116-1)*Spese!$H$51),""))</f>
        <v/>
      </c>
      <c r="F1116" s="40">
        <f>IF(A1116="","",IFERROR(IF(D1116=Spese!$G$51,Spese!$L$51-Spese!$M$51*(Spese!$G$51-1),Spese!$M$51),""))</f>
        <v/>
      </c>
      <c r="G1116" s="9">
        <f>IF(A1116="","",IFERROR(IF(Spese!$K$51="Annullato","Annullata",IF(Spese!$K$51="Sospeso","Sospesa",IF(Spese!$K$51="Da valutare","Da valutare",IF(E1116="","Da completare",IF(D1116&lt;=Spese!$J$51,"Saldata",IF(E1116&lt;Parametri!$B$3,"Scaduta",IF(E1116&lt;=Parametri!$B$3+Parametri!$B$4,"In scadenza","Programmata"))))))),"Da completare"))</f>
        <v/>
      </c>
      <c r="H1116" s="27">
        <f>IF(A1116="","",Spese!$D$51)</f>
        <v/>
      </c>
    </row>
    <row r="1117">
      <c r="A1117" s="5">
        <f>IFERROR(IF(OR(Spese!$A$51="",9&gt;Spese!$G$51),"",Spese!$A$51),"")</f>
        <v/>
      </c>
      <c r="B1117" s="23">
        <f>IF(A1117="","",Spese!$B$51)</f>
        <v/>
      </c>
      <c r="C1117" s="23">
        <f>IF(A1117="","",Spese!$C$51)</f>
        <v/>
      </c>
      <c r="D1117" s="6">
        <f>IF(A1117="","",9)</f>
        <v/>
      </c>
      <c r="E1117" s="21">
        <f>IF(A1117="","",IFERROR(EDATE(Spese!$I$51,(D1117-1)*Spese!$H$51),""))</f>
        <v/>
      </c>
      <c r="F1117" s="38">
        <f>IF(A1117="","",IFERROR(IF(D1117=Spese!$G$51,Spese!$L$51-Spese!$M$51*(Spese!$G$51-1),Spese!$M$51),""))</f>
        <v/>
      </c>
      <c r="G1117" s="5">
        <f>IF(A1117="","",IFERROR(IF(Spese!$K$51="Annullato","Annullata",IF(Spese!$K$51="Sospeso","Sospesa",IF(Spese!$K$51="Da valutare","Da valutare",IF(E1117="","Da completare",IF(D1117&lt;=Spese!$J$51,"Saldata",IF(E1117&lt;Parametri!$B$3,"Scaduta",IF(E1117&lt;=Parametri!$B$3+Parametri!$B$4,"In scadenza","Programmata"))))))),"Da completare"))</f>
        <v/>
      </c>
      <c r="H1117" s="23">
        <f>IF(A1117="","",Spese!$D$51)</f>
        <v/>
      </c>
    </row>
    <row r="1118">
      <c r="A1118" s="9">
        <f>IFERROR(IF(OR(Spese!$A$51="",10&gt;Spese!$G$51),"",Spese!$A$51),"")</f>
        <v/>
      </c>
      <c r="B1118" s="27">
        <f>IF(A1118="","",Spese!$B$51)</f>
        <v/>
      </c>
      <c r="C1118" s="27">
        <f>IF(A1118="","",Spese!$C$51)</f>
        <v/>
      </c>
      <c r="D1118" s="10">
        <f>IF(A1118="","",10)</f>
        <v/>
      </c>
      <c r="E1118" s="25">
        <f>IF(A1118="","",IFERROR(EDATE(Spese!$I$51,(D1118-1)*Spese!$H$51),""))</f>
        <v/>
      </c>
      <c r="F1118" s="40">
        <f>IF(A1118="","",IFERROR(IF(D1118=Spese!$G$51,Spese!$L$51-Spese!$M$51*(Spese!$G$51-1),Spese!$M$51),""))</f>
        <v/>
      </c>
      <c r="G1118" s="9">
        <f>IF(A1118="","",IFERROR(IF(Spese!$K$51="Annullato","Annullata",IF(Spese!$K$51="Sospeso","Sospesa",IF(Spese!$K$51="Da valutare","Da valutare",IF(E1118="","Da completare",IF(D1118&lt;=Spese!$J$51,"Saldata",IF(E1118&lt;Parametri!$B$3,"Scaduta",IF(E1118&lt;=Parametri!$B$3+Parametri!$B$4,"In scadenza","Programmata"))))))),"Da completare"))</f>
        <v/>
      </c>
      <c r="H1118" s="27">
        <f>IF(A1118="","",Spese!$D$51)</f>
        <v/>
      </c>
    </row>
    <row r="1119">
      <c r="A1119" s="5">
        <f>IFERROR(IF(OR(Spese!$A$51="",11&gt;Spese!$G$51),"",Spese!$A$51),"")</f>
        <v/>
      </c>
      <c r="B1119" s="23">
        <f>IF(A1119="","",Spese!$B$51)</f>
        <v/>
      </c>
      <c r="C1119" s="23">
        <f>IF(A1119="","",Spese!$C$51)</f>
        <v/>
      </c>
      <c r="D1119" s="6">
        <f>IF(A1119="","",11)</f>
        <v/>
      </c>
      <c r="E1119" s="21">
        <f>IF(A1119="","",IFERROR(EDATE(Spese!$I$51,(D1119-1)*Spese!$H$51),""))</f>
        <v/>
      </c>
      <c r="F1119" s="38">
        <f>IF(A1119="","",IFERROR(IF(D1119=Spese!$G$51,Spese!$L$51-Spese!$M$51*(Spese!$G$51-1),Spese!$M$51),""))</f>
        <v/>
      </c>
      <c r="G1119" s="5">
        <f>IF(A1119="","",IFERROR(IF(Spese!$K$51="Annullato","Annullata",IF(Spese!$K$51="Sospeso","Sospesa",IF(Spese!$K$51="Da valutare","Da valutare",IF(E1119="","Da completare",IF(D1119&lt;=Spese!$J$51,"Saldata",IF(E1119&lt;Parametri!$B$3,"Scaduta",IF(E1119&lt;=Parametri!$B$3+Parametri!$B$4,"In scadenza","Programmata"))))))),"Da completare"))</f>
        <v/>
      </c>
      <c r="H1119" s="23">
        <f>IF(A1119="","",Spese!$D$51)</f>
        <v/>
      </c>
    </row>
    <row r="1120">
      <c r="A1120" s="9">
        <f>IFERROR(IF(OR(Spese!$A$51="",12&gt;Spese!$G$51),"",Spese!$A$51),"")</f>
        <v/>
      </c>
      <c r="B1120" s="27">
        <f>IF(A1120="","",Spese!$B$51)</f>
        <v/>
      </c>
      <c r="C1120" s="27">
        <f>IF(A1120="","",Spese!$C$51)</f>
        <v/>
      </c>
      <c r="D1120" s="10">
        <f>IF(A1120="","",12)</f>
        <v/>
      </c>
      <c r="E1120" s="25">
        <f>IF(A1120="","",IFERROR(EDATE(Spese!$I$51,(D1120-1)*Spese!$H$51),""))</f>
        <v/>
      </c>
      <c r="F1120" s="40">
        <f>IF(A1120="","",IFERROR(IF(D1120=Spese!$G$51,Spese!$L$51-Spese!$M$51*(Spese!$G$51-1),Spese!$M$51),""))</f>
        <v/>
      </c>
      <c r="G1120" s="9">
        <f>IF(A1120="","",IFERROR(IF(Spese!$K$51="Annullato","Annullata",IF(Spese!$K$51="Sospeso","Sospesa",IF(Spese!$K$51="Da valutare","Da valutare",IF(E1120="","Da completare",IF(D1120&lt;=Spese!$J$51,"Saldata",IF(E1120&lt;Parametri!$B$3,"Scaduta",IF(E1120&lt;=Parametri!$B$3+Parametri!$B$4,"In scadenza","Programmata"))))))),"Da completare"))</f>
        <v/>
      </c>
      <c r="H1120" s="27">
        <f>IF(A1120="","",Spese!$D$51)</f>
        <v/>
      </c>
    </row>
    <row r="1121">
      <c r="A1121" s="5">
        <f>IFERROR(IF(OR(Spese!$A$51="",13&gt;Spese!$G$51),"",Spese!$A$51),"")</f>
        <v/>
      </c>
      <c r="B1121" s="23">
        <f>IF(A1121="","",Spese!$B$51)</f>
        <v/>
      </c>
      <c r="C1121" s="23">
        <f>IF(A1121="","",Spese!$C$51)</f>
        <v/>
      </c>
      <c r="D1121" s="6">
        <f>IF(A1121="","",13)</f>
        <v/>
      </c>
      <c r="E1121" s="21">
        <f>IF(A1121="","",IFERROR(EDATE(Spese!$I$51,(D1121-1)*Spese!$H$51),""))</f>
        <v/>
      </c>
      <c r="F1121" s="38">
        <f>IF(A1121="","",IFERROR(IF(D1121=Spese!$G$51,Spese!$L$51-Spese!$M$51*(Spese!$G$51-1),Spese!$M$51),""))</f>
        <v/>
      </c>
      <c r="G1121" s="5">
        <f>IF(A1121="","",IFERROR(IF(Spese!$K$51="Annullato","Annullata",IF(Spese!$K$51="Sospeso","Sospesa",IF(Spese!$K$51="Da valutare","Da valutare",IF(E1121="","Da completare",IF(D1121&lt;=Spese!$J$51,"Saldata",IF(E1121&lt;Parametri!$B$3,"Scaduta",IF(E1121&lt;=Parametri!$B$3+Parametri!$B$4,"In scadenza","Programmata"))))))),"Da completare"))</f>
        <v/>
      </c>
      <c r="H1121" s="23">
        <f>IF(A1121="","",Spese!$D$51)</f>
        <v/>
      </c>
    </row>
    <row r="1122">
      <c r="A1122" s="9">
        <f>IFERROR(IF(OR(Spese!$A$51="",14&gt;Spese!$G$51),"",Spese!$A$51),"")</f>
        <v/>
      </c>
      <c r="B1122" s="27">
        <f>IF(A1122="","",Spese!$B$51)</f>
        <v/>
      </c>
      <c r="C1122" s="27">
        <f>IF(A1122="","",Spese!$C$51)</f>
        <v/>
      </c>
      <c r="D1122" s="10">
        <f>IF(A1122="","",14)</f>
        <v/>
      </c>
      <c r="E1122" s="25">
        <f>IF(A1122="","",IFERROR(EDATE(Spese!$I$51,(D1122-1)*Spese!$H$51),""))</f>
        <v/>
      </c>
      <c r="F1122" s="40">
        <f>IF(A1122="","",IFERROR(IF(D1122=Spese!$G$51,Spese!$L$51-Spese!$M$51*(Spese!$G$51-1),Spese!$M$51),""))</f>
        <v/>
      </c>
      <c r="G1122" s="9">
        <f>IF(A1122="","",IFERROR(IF(Spese!$K$51="Annullato","Annullata",IF(Spese!$K$51="Sospeso","Sospesa",IF(Spese!$K$51="Da valutare","Da valutare",IF(E1122="","Da completare",IF(D1122&lt;=Spese!$J$51,"Saldata",IF(E1122&lt;Parametri!$B$3,"Scaduta",IF(E1122&lt;=Parametri!$B$3+Parametri!$B$4,"In scadenza","Programmata"))))))),"Da completare"))</f>
        <v/>
      </c>
      <c r="H1122" s="27">
        <f>IF(A1122="","",Spese!$D$51)</f>
        <v/>
      </c>
    </row>
    <row r="1123">
      <c r="A1123" s="5">
        <f>IFERROR(IF(OR(Spese!$A$51="",15&gt;Spese!$G$51),"",Spese!$A$51),"")</f>
        <v/>
      </c>
      <c r="B1123" s="23">
        <f>IF(A1123="","",Spese!$B$51)</f>
        <v/>
      </c>
      <c r="C1123" s="23">
        <f>IF(A1123="","",Spese!$C$51)</f>
        <v/>
      </c>
      <c r="D1123" s="6">
        <f>IF(A1123="","",15)</f>
        <v/>
      </c>
      <c r="E1123" s="21">
        <f>IF(A1123="","",IFERROR(EDATE(Spese!$I$51,(D1123-1)*Spese!$H$51),""))</f>
        <v/>
      </c>
      <c r="F1123" s="38">
        <f>IF(A1123="","",IFERROR(IF(D1123=Spese!$G$51,Spese!$L$51-Spese!$M$51*(Spese!$G$51-1),Spese!$M$51),""))</f>
        <v/>
      </c>
      <c r="G1123" s="5">
        <f>IF(A1123="","",IFERROR(IF(Spese!$K$51="Annullato","Annullata",IF(Spese!$K$51="Sospeso","Sospesa",IF(Spese!$K$51="Da valutare","Da valutare",IF(E1123="","Da completare",IF(D1123&lt;=Spese!$J$51,"Saldata",IF(E1123&lt;Parametri!$B$3,"Scaduta",IF(E1123&lt;=Parametri!$B$3+Parametri!$B$4,"In scadenza","Programmata"))))))),"Da completare"))</f>
        <v/>
      </c>
      <c r="H1123" s="23">
        <f>IF(A1123="","",Spese!$D$51)</f>
        <v/>
      </c>
    </row>
    <row r="1124">
      <c r="A1124" s="9">
        <f>IFERROR(IF(OR(Spese!$A$51="",16&gt;Spese!$G$51),"",Spese!$A$51),"")</f>
        <v/>
      </c>
      <c r="B1124" s="27">
        <f>IF(A1124="","",Spese!$B$51)</f>
        <v/>
      </c>
      <c r="C1124" s="27">
        <f>IF(A1124="","",Spese!$C$51)</f>
        <v/>
      </c>
      <c r="D1124" s="10">
        <f>IF(A1124="","",16)</f>
        <v/>
      </c>
      <c r="E1124" s="25">
        <f>IF(A1124="","",IFERROR(EDATE(Spese!$I$51,(D1124-1)*Spese!$H$51),""))</f>
        <v/>
      </c>
      <c r="F1124" s="40">
        <f>IF(A1124="","",IFERROR(IF(D1124=Spese!$G$51,Spese!$L$51-Spese!$M$51*(Spese!$G$51-1),Spese!$M$51),""))</f>
        <v/>
      </c>
      <c r="G1124" s="9">
        <f>IF(A1124="","",IFERROR(IF(Spese!$K$51="Annullato","Annullata",IF(Spese!$K$51="Sospeso","Sospesa",IF(Spese!$K$51="Da valutare","Da valutare",IF(E1124="","Da completare",IF(D1124&lt;=Spese!$J$51,"Saldata",IF(E1124&lt;Parametri!$B$3,"Scaduta",IF(E1124&lt;=Parametri!$B$3+Parametri!$B$4,"In scadenza","Programmata"))))))),"Da completare"))</f>
        <v/>
      </c>
      <c r="H1124" s="27">
        <f>IF(A1124="","",Spese!$D$51)</f>
        <v/>
      </c>
    </row>
    <row r="1125">
      <c r="A1125" s="5">
        <f>IFERROR(IF(OR(Spese!$A$51="",17&gt;Spese!$G$51),"",Spese!$A$51),"")</f>
        <v/>
      </c>
      <c r="B1125" s="23">
        <f>IF(A1125="","",Spese!$B$51)</f>
        <v/>
      </c>
      <c r="C1125" s="23">
        <f>IF(A1125="","",Spese!$C$51)</f>
        <v/>
      </c>
      <c r="D1125" s="6">
        <f>IF(A1125="","",17)</f>
        <v/>
      </c>
      <c r="E1125" s="21">
        <f>IF(A1125="","",IFERROR(EDATE(Spese!$I$51,(D1125-1)*Spese!$H$51),""))</f>
        <v/>
      </c>
      <c r="F1125" s="38">
        <f>IF(A1125="","",IFERROR(IF(D1125=Spese!$G$51,Spese!$L$51-Spese!$M$51*(Spese!$G$51-1),Spese!$M$51),""))</f>
        <v/>
      </c>
      <c r="G1125" s="5">
        <f>IF(A1125="","",IFERROR(IF(Spese!$K$51="Annullato","Annullata",IF(Spese!$K$51="Sospeso","Sospesa",IF(Spese!$K$51="Da valutare","Da valutare",IF(E1125="","Da completare",IF(D1125&lt;=Spese!$J$51,"Saldata",IF(E1125&lt;Parametri!$B$3,"Scaduta",IF(E1125&lt;=Parametri!$B$3+Parametri!$B$4,"In scadenza","Programmata"))))))),"Da completare"))</f>
        <v/>
      </c>
      <c r="H1125" s="23">
        <f>IF(A1125="","",Spese!$D$51)</f>
        <v/>
      </c>
    </row>
    <row r="1126">
      <c r="A1126" s="9">
        <f>IFERROR(IF(OR(Spese!$A$51="",18&gt;Spese!$G$51),"",Spese!$A$51),"")</f>
        <v/>
      </c>
      <c r="B1126" s="27">
        <f>IF(A1126="","",Spese!$B$51)</f>
        <v/>
      </c>
      <c r="C1126" s="27">
        <f>IF(A1126="","",Spese!$C$51)</f>
        <v/>
      </c>
      <c r="D1126" s="10">
        <f>IF(A1126="","",18)</f>
        <v/>
      </c>
      <c r="E1126" s="25">
        <f>IF(A1126="","",IFERROR(EDATE(Spese!$I$51,(D1126-1)*Spese!$H$51),""))</f>
        <v/>
      </c>
      <c r="F1126" s="40">
        <f>IF(A1126="","",IFERROR(IF(D1126=Spese!$G$51,Spese!$L$51-Spese!$M$51*(Spese!$G$51-1),Spese!$M$51),""))</f>
        <v/>
      </c>
      <c r="G1126" s="9">
        <f>IF(A1126="","",IFERROR(IF(Spese!$K$51="Annullato","Annullata",IF(Spese!$K$51="Sospeso","Sospesa",IF(Spese!$K$51="Da valutare","Da valutare",IF(E1126="","Da completare",IF(D1126&lt;=Spese!$J$51,"Saldata",IF(E1126&lt;Parametri!$B$3,"Scaduta",IF(E1126&lt;=Parametri!$B$3+Parametri!$B$4,"In scadenza","Programmata"))))))),"Da completare"))</f>
        <v/>
      </c>
      <c r="H1126" s="27">
        <f>IF(A1126="","",Spese!$D$51)</f>
        <v/>
      </c>
    </row>
    <row r="1127">
      <c r="A1127" s="5">
        <f>IFERROR(IF(OR(Spese!$A$51="",19&gt;Spese!$G$51),"",Spese!$A$51),"")</f>
        <v/>
      </c>
      <c r="B1127" s="23">
        <f>IF(A1127="","",Spese!$B$51)</f>
        <v/>
      </c>
      <c r="C1127" s="23">
        <f>IF(A1127="","",Spese!$C$51)</f>
        <v/>
      </c>
      <c r="D1127" s="6">
        <f>IF(A1127="","",19)</f>
        <v/>
      </c>
      <c r="E1127" s="21">
        <f>IF(A1127="","",IFERROR(EDATE(Spese!$I$51,(D1127-1)*Spese!$H$51),""))</f>
        <v/>
      </c>
      <c r="F1127" s="38">
        <f>IF(A1127="","",IFERROR(IF(D1127=Spese!$G$51,Spese!$L$51-Spese!$M$51*(Spese!$G$51-1),Spese!$M$51),""))</f>
        <v/>
      </c>
      <c r="G1127" s="5">
        <f>IF(A1127="","",IFERROR(IF(Spese!$K$51="Annullato","Annullata",IF(Spese!$K$51="Sospeso","Sospesa",IF(Spese!$K$51="Da valutare","Da valutare",IF(E1127="","Da completare",IF(D1127&lt;=Spese!$J$51,"Saldata",IF(E1127&lt;Parametri!$B$3,"Scaduta",IF(E1127&lt;=Parametri!$B$3+Parametri!$B$4,"In scadenza","Programmata"))))))),"Da completare"))</f>
        <v/>
      </c>
      <c r="H1127" s="23">
        <f>IF(A1127="","",Spese!$D$51)</f>
        <v/>
      </c>
    </row>
    <row r="1128">
      <c r="A1128" s="9">
        <f>IFERROR(IF(OR(Spese!$A$51="",20&gt;Spese!$G$51),"",Spese!$A$51),"")</f>
        <v/>
      </c>
      <c r="B1128" s="27">
        <f>IF(A1128="","",Spese!$B$51)</f>
        <v/>
      </c>
      <c r="C1128" s="27">
        <f>IF(A1128="","",Spese!$C$51)</f>
        <v/>
      </c>
      <c r="D1128" s="10">
        <f>IF(A1128="","",20)</f>
        <v/>
      </c>
      <c r="E1128" s="25">
        <f>IF(A1128="","",IFERROR(EDATE(Spese!$I$51,(D1128-1)*Spese!$H$51),""))</f>
        <v/>
      </c>
      <c r="F1128" s="40">
        <f>IF(A1128="","",IFERROR(IF(D1128=Spese!$G$51,Spese!$L$51-Spese!$M$51*(Spese!$G$51-1),Spese!$M$51),""))</f>
        <v/>
      </c>
      <c r="G1128" s="9">
        <f>IF(A1128="","",IFERROR(IF(Spese!$K$51="Annullato","Annullata",IF(Spese!$K$51="Sospeso","Sospesa",IF(Spese!$K$51="Da valutare","Da valutare",IF(E1128="","Da completare",IF(D1128&lt;=Spese!$J$51,"Saldata",IF(E1128&lt;Parametri!$B$3,"Scaduta",IF(E1128&lt;=Parametri!$B$3+Parametri!$B$4,"In scadenza","Programmata"))))))),"Da completare"))</f>
        <v/>
      </c>
      <c r="H1128" s="27">
        <f>IF(A1128="","",Spese!$D$51)</f>
        <v/>
      </c>
    </row>
    <row r="1129">
      <c r="A1129" s="5">
        <f>IFERROR(IF(OR(Spese!$A$51="",21&gt;Spese!$G$51),"",Spese!$A$51),"")</f>
        <v/>
      </c>
      <c r="B1129" s="23">
        <f>IF(A1129="","",Spese!$B$51)</f>
        <v/>
      </c>
      <c r="C1129" s="23">
        <f>IF(A1129="","",Spese!$C$51)</f>
        <v/>
      </c>
      <c r="D1129" s="6">
        <f>IF(A1129="","",21)</f>
        <v/>
      </c>
      <c r="E1129" s="21">
        <f>IF(A1129="","",IFERROR(EDATE(Spese!$I$51,(D1129-1)*Spese!$H$51),""))</f>
        <v/>
      </c>
      <c r="F1129" s="38">
        <f>IF(A1129="","",IFERROR(IF(D1129=Spese!$G$51,Spese!$L$51-Spese!$M$51*(Spese!$G$51-1),Spese!$M$51),""))</f>
        <v/>
      </c>
      <c r="G1129" s="5">
        <f>IF(A1129="","",IFERROR(IF(Spese!$K$51="Annullato","Annullata",IF(Spese!$K$51="Sospeso","Sospesa",IF(Spese!$K$51="Da valutare","Da valutare",IF(E1129="","Da completare",IF(D1129&lt;=Spese!$J$51,"Saldata",IF(E1129&lt;Parametri!$B$3,"Scaduta",IF(E1129&lt;=Parametri!$B$3+Parametri!$B$4,"In scadenza","Programmata"))))))),"Da completare"))</f>
        <v/>
      </c>
      <c r="H1129" s="23">
        <f>IF(A1129="","",Spese!$D$51)</f>
        <v/>
      </c>
    </row>
    <row r="1130">
      <c r="A1130" s="9">
        <f>IFERROR(IF(OR(Spese!$A$51="",22&gt;Spese!$G$51),"",Spese!$A$51),"")</f>
        <v/>
      </c>
      <c r="B1130" s="27">
        <f>IF(A1130="","",Spese!$B$51)</f>
        <v/>
      </c>
      <c r="C1130" s="27">
        <f>IF(A1130="","",Spese!$C$51)</f>
        <v/>
      </c>
      <c r="D1130" s="10">
        <f>IF(A1130="","",22)</f>
        <v/>
      </c>
      <c r="E1130" s="25">
        <f>IF(A1130="","",IFERROR(EDATE(Spese!$I$51,(D1130-1)*Spese!$H$51),""))</f>
        <v/>
      </c>
      <c r="F1130" s="40">
        <f>IF(A1130="","",IFERROR(IF(D1130=Spese!$G$51,Spese!$L$51-Spese!$M$51*(Spese!$G$51-1),Spese!$M$51),""))</f>
        <v/>
      </c>
      <c r="G1130" s="9">
        <f>IF(A1130="","",IFERROR(IF(Spese!$K$51="Annullato","Annullata",IF(Spese!$K$51="Sospeso","Sospesa",IF(Spese!$K$51="Da valutare","Da valutare",IF(E1130="","Da completare",IF(D1130&lt;=Spese!$J$51,"Saldata",IF(E1130&lt;Parametri!$B$3,"Scaduta",IF(E1130&lt;=Parametri!$B$3+Parametri!$B$4,"In scadenza","Programmata"))))))),"Da completare"))</f>
        <v/>
      </c>
      <c r="H1130" s="27">
        <f>IF(A1130="","",Spese!$D$51)</f>
        <v/>
      </c>
    </row>
    <row r="1131">
      <c r="A1131" s="5">
        <f>IFERROR(IF(OR(Spese!$A$51="",23&gt;Spese!$G$51),"",Spese!$A$51),"")</f>
        <v/>
      </c>
      <c r="B1131" s="23">
        <f>IF(A1131="","",Spese!$B$51)</f>
        <v/>
      </c>
      <c r="C1131" s="23">
        <f>IF(A1131="","",Spese!$C$51)</f>
        <v/>
      </c>
      <c r="D1131" s="6">
        <f>IF(A1131="","",23)</f>
        <v/>
      </c>
      <c r="E1131" s="21">
        <f>IF(A1131="","",IFERROR(EDATE(Spese!$I$51,(D1131-1)*Spese!$H$51),""))</f>
        <v/>
      </c>
      <c r="F1131" s="38">
        <f>IF(A1131="","",IFERROR(IF(D1131=Spese!$G$51,Spese!$L$51-Spese!$M$51*(Spese!$G$51-1),Spese!$M$51),""))</f>
        <v/>
      </c>
      <c r="G1131" s="5">
        <f>IF(A1131="","",IFERROR(IF(Spese!$K$51="Annullato","Annullata",IF(Spese!$K$51="Sospeso","Sospesa",IF(Spese!$K$51="Da valutare","Da valutare",IF(E1131="","Da completare",IF(D1131&lt;=Spese!$J$51,"Saldata",IF(E1131&lt;Parametri!$B$3,"Scaduta",IF(E1131&lt;=Parametri!$B$3+Parametri!$B$4,"In scadenza","Programmata"))))))),"Da completare"))</f>
        <v/>
      </c>
      <c r="H1131" s="23">
        <f>IF(A1131="","",Spese!$D$51)</f>
        <v/>
      </c>
    </row>
    <row r="1132">
      <c r="A1132" s="9">
        <f>IFERROR(IF(OR(Spese!$A$51="",24&gt;Spese!$G$51),"",Spese!$A$51),"")</f>
        <v/>
      </c>
      <c r="B1132" s="27">
        <f>IF(A1132="","",Spese!$B$51)</f>
        <v/>
      </c>
      <c r="C1132" s="27">
        <f>IF(A1132="","",Spese!$C$51)</f>
        <v/>
      </c>
      <c r="D1132" s="10">
        <f>IF(A1132="","",24)</f>
        <v/>
      </c>
      <c r="E1132" s="25">
        <f>IF(A1132="","",IFERROR(EDATE(Spese!$I$51,(D1132-1)*Spese!$H$51),""))</f>
        <v/>
      </c>
      <c r="F1132" s="40">
        <f>IF(A1132="","",IFERROR(IF(D1132=Spese!$G$51,Spese!$L$51-Spese!$M$51*(Spese!$G$51-1),Spese!$M$51),""))</f>
        <v/>
      </c>
      <c r="G1132" s="9">
        <f>IF(A1132="","",IFERROR(IF(Spese!$K$51="Annullato","Annullata",IF(Spese!$K$51="Sospeso","Sospesa",IF(Spese!$K$51="Da valutare","Da valutare",IF(E1132="","Da completare",IF(D1132&lt;=Spese!$J$51,"Saldata",IF(E1132&lt;Parametri!$B$3,"Scaduta",IF(E1132&lt;=Parametri!$B$3+Parametri!$B$4,"In scadenza","Programmata"))))))),"Da completare"))</f>
        <v/>
      </c>
      <c r="H1132" s="27">
        <f>IF(A1132="","",Spese!$D$51)</f>
        <v/>
      </c>
    </row>
    <row r="1133">
      <c r="A1133" s="5">
        <f>IFERROR(IF(OR(Spese!$A$52="",1&gt;Spese!$G$52),"",Spese!$A$52),"")</f>
        <v/>
      </c>
      <c r="B1133" s="23">
        <f>IF(A1133="","",Spese!$B$52)</f>
        <v/>
      </c>
      <c r="C1133" s="23">
        <f>IF(A1133="","",Spese!$C$52)</f>
        <v/>
      </c>
      <c r="D1133" s="6">
        <f>IF(A1133="","",1)</f>
        <v/>
      </c>
      <c r="E1133" s="21">
        <f>IF(A1133="","",IFERROR(EDATE(Spese!$I$52,(D1133-1)*Spese!$H$52),""))</f>
        <v/>
      </c>
      <c r="F1133" s="38">
        <f>IF(A1133="","",IFERROR(IF(D1133=Spese!$G$52,Spese!$L$52-Spese!$M$52*(Spese!$G$52-1),Spese!$M$52),""))</f>
        <v/>
      </c>
      <c r="G1133" s="5">
        <f>IF(A1133="","",IFERROR(IF(Spese!$K$52="Annullato","Annullata",IF(Spese!$K$52="Sospeso","Sospesa",IF(Spese!$K$52="Da valutare","Da valutare",IF(E1133="","Da completare",IF(D1133&lt;=Spese!$J$52,"Saldata",IF(E1133&lt;Parametri!$B$3,"Scaduta",IF(E1133&lt;=Parametri!$B$3+Parametri!$B$4,"In scadenza","Programmata"))))))),"Da completare"))</f>
        <v/>
      </c>
      <c r="H1133" s="23">
        <f>IF(A1133="","",Spese!$D$52)</f>
        <v/>
      </c>
    </row>
    <row r="1134">
      <c r="A1134" s="9">
        <f>IFERROR(IF(OR(Spese!$A$52="",2&gt;Spese!$G$52),"",Spese!$A$52),"")</f>
        <v/>
      </c>
      <c r="B1134" s="27">
        <f>IF(A1134="","",Spese!$B$52)</f>
        <v/>
      </c>
      <c r="C1134" s="27">
        <f>IF(A1134="","",Spese!$C$52)</f>
        <v/>
      </c>
      <c r="D1134" s="10">
        <f>IF(A1134="","",2)</f>
        <v/>
      </c>
      <c r="E1134" s="25">
        <f>IF(A1134="","",IFERROR(EDATE(Spese!$I$52,(D1134-1)*Spese!$H$52),""))</f>
        <v/>
      </c>
      <c r="F1134" s="40">
        <f>IF(A1134="","",IFERROR(IF(D1134=Spese!$G$52,Spese!$L$52-Spese!$M$52*(Spese!$G$52-1),Spese!$M$52),""))</f>
        <v/>
      </c>
      <c r="G1134" s="9">
        <f>IF(A1134="","",IFERROR(IF(Spese!$K$52="Annullato","Annullata",IF(Spese!$K$52="Sospeso","Sospesa",IF(Spese!$K$52="Da valutare","Da valutare",IF(E1134="","Da completare",IF(D1134&lt;=Spese!$J$52,"Saldata",IF(E1134&lt;Parametri!$B$3,"Scaduta",IF(E1134&lt;=Parametri!$B$3+Parametri!$B$4,"In scadenza","Programmata"))))))),"Da completare"))</f>
        <v/>
      </c>
      <c r="H1134" s="27">
        <f>IF(A1134="","",Spese!$D$52)</f>
        <v/>
      </c>
    </row>
    <row r="1135">
      <c r="A1135" s="5">
        <f>IFERROR(IF(OR(Spese!$A$52="",3&gt;Spese!$G$52),"",Spese!$A$52),"")</f>
        <v/>
      </c>
      <c r="B1135" s="23">
        <f>IF(A1135="","",Spese!$B$52)</f>
        <v/>
      </c>
      <c r="C1135" s="23">
        <f>IF(A1135="","",Spese!$C$52)</f>
        <v/>
      </c>
      <c r="D1135" s="6">
        <f>IF(A1135="","",3)</f>
        <v/>
      </c>
      <c r="E1135" s="21">
        <f>IF(A1135="","",IFERROR(EDATE(Spese!$I$52,(D1135-1)*Spese!$H$52),""))</f>
        <v/>
      </c>
      <c r="F1135" s="38">
        <f>IF(A1135="","",IFERROR(IF(D1135=Spese!$G$52,Spese!$L$52-Spese!$M$52*(Spese!$G$52-1),Spese!$M$52),""))</f>
        <v/>
      </c>
      <c r="G1135" s="5">
        <f>IF(A1135="","",IFERROR(IF(Spese!$K$52="Annullato","Annullata",IF(Spese!$K$52="Sospeso","Sospesa",IF(Spese!$K$52="Da valutare","Da valutare",IF(E1135="","Da completare",IF(D1135&lt;=Spese!$J$52,"Saldata",IF(E1135&lt;Parametri!$B$3,"Scaduta",IF(E1135&lt;=Parametri!$B$3+Parametri!$B$4,"In scadenza","Programmata"))))))),"Da completare"))</f>
        <v/>
      </c>
      <c r="H1135" s="23">
        <f>IF(A1135="","",Spese!$D$52)</f>
        <v/>
      </c>
    </row>
    <row r="1136">
      <c r="A1136" s="9">
        <f>IFERROR(IF(OR(Spese!$A$52="",4&gt;Spese!$G$52),"",Spese!$A$52),"")</f>
        <v/>
      </c>
      <c r="B1136" s="27">
        <f>IF(A1136="","",Spese!$B$52)</f>
        <v/>
      </c>
      <c r="C1136" s="27">
        <f>IF(A1136="","",Spese!$C$52)</f>
        <v/>
      </c>
      <c r="D1136" s="10">
        <f>IF(A1136="","",4)</f>
        <v/>
      </c>
      <c r="E1136" s="25">
        <f>IF(A1136="","",IFERROR(EDATE(Spese!$I$52,(D1136-1)*Spese!$H$52),""))</f>
        <v/>
      </c>
      <c r="F1136" s="40">
        <f>IF(A1136="","",IFERROR(IF(D1136=Spese!$G$52,Spese!$L$52-Spese!$M$52*(Spese!$G$52-1),Spese!$M$52),""))</f>
        <v/>
      </c>
      <c r="G1136" s="9">
        <f>IF(A1136="","",IFERROR(IF(Spese!$K$52="Annullato","Annullata",IF(Spese!$K$52="Sospeso","Sospesa",IF(Spese!$K$52="Da valutare","Da valutare",IF(E1136="","Da completare",IF(D1136&lt;=Spese!$J$52,"Saldata",IF(E1136&lt;Parametri!$B$3,"Scaduta",IF(E1136&lt;=Parametri!$B$3+Parametri!$B$4,"In scadenza","Programmata"))))))),"Da completare"))</f>
        <v/>
      </c>
      <c r="H1136" s="27">
        <f>IF(A1136="","",Spese!$D$52)</f>
        <v/>
      </c>
    </row>
    <row r="1137">
      <c r="A1137" s="5">
        <f>IFERROR(IF(OR(Spese!$A$52="",5&gt;Spese!$G$52),"",Spese!$A$52),"")</f>
        <v/>
      </c>
      <c r="B1137" s="23">
        <f>IF(A1137="","",Spese!$B$52)</f>
        <v/>
      </c>
      <c r="C1137" s="23">
        <f>IF(A1137="","",Spese!$C$52)</f>
        <v/>
      </c>
      <c r="D1137" s="6">
        <f>IF(A1137="","",5)</f>
        <v/>
      </c>
      <c r="E1137" s="21">
        <f>IF(A1137="","",IFERROR(EDATE(Spese!$I$52,(D1137-1)*Spese!$H$52),""))</f>
        <v/>
      </c>
      <c r="F1137" s="38">
        <f>IF(A1137="","",IFERROR(IF(D1137=Spese!$G$52,Spese!$L$52-Spese!$M$52*(Spese!$G$52-1),Spese!$M$52),""))</f>
        <v/>
      </c>
      <c r="G1137" s="5">
        <f>IF(A1137="","",IFERROR(IF(Spese!$K$52="Annullato","Annullata",IF(Spese!$K$52="Sospeso","Sospesa",IF(Spese!$K$52="Da valutare","Da valutare",IF(E1137="","Da completare",IF(D1137&lt;=Spese!$J$52,"Saldata",IF(E1137&lt;Parametri!$B$3,"Scaduta",IF(E1137&lt;=Parametri!$B$3+Parametri!$B$4,"In scadenza","Programmata"))))))),"Da completare"))</f>
        <v/>
      </c>
      <c r="H1137" s="23">
        <f>IF(A1137="","",Spese!$D$52)</f>
        <v/>
      </c>
    </row>
    <row r="1138">
      <c r="A1138" s="9">
        <f>IFERROR(IF(OR(Spese!$A$52="",6&gt;Spese!$G$52),"",Spese!$A$52),"")</f>
        <v/>
      </c>
      <c r="B1138" s="27">
        <f>IF(A1138="","",Spese!$B$52)</f>
        <v/>
      </c>
      <c r="C1138" s="27">
        <f>IF(A1138="","",Spese!$C$52)</f>
        <v/>
      </c>
      <c r="D1138" s="10">
        <f>IF(A1138="","",6)</f>
        <v/>
      </c>
      <c r="E1138" s="25">
        <f>IF(A1138="","",IFERROR(EDATE(Spese!$I$52,(D1138-1)*Spese!$H$52),""))</f>
        <v/>
      </c>
      <c r="F1138" s="40">
        <f>IF(A1138="","",IFERROR(IF(D1138=Spese!$G$52,Spese!$L$52-Spese!$M$52*(Spese!$G$52-1),Spese!$M$52),""))</f>
        <v/>
      </c>
      <c r="G1138" s="9">
        <f>IF(A1138="","",IFERROR(IF(Spese!$K$52="Annullato","Annullata",IF(Spese!$K$52="Sospeso","Sospesa",IF(Spese!$K$52="Da valutare","Da valutare",IF(E1138="","Da completare",IF(D1138&lt;=Spese!$J$52,"Saldata",IF(E1138&lt;Parametri!$B$3,"Scaduta",IF(E1138&lt;=Parametri!$B$3+Parametri!$B$4,"In scadenza","Programmata"))))))),"Da completare"))</f>
        <v/>
      </c>
      <c r="H1138" s="27">
        <f>IF(A1138="","",Spese!$D$52)</f>
        <v/>
      </c>
    </row>
    <row r="1139">
      <c r="A1139" s="5">
        <f>IFERROR(IF(OR(Spese!$A$52="",7&gt;Spese!$G$52),"",Spese!$A$52),"")</f>
        <v/>
      </c>
      <c r="B1139" s="23">
        <f>IF(A1139="","",Spese!$B$52)</f>
        <v/>
      </c>
      <c r="C1139" s="23">
        <f>IF(A1139="","",Spese!$C$52)</f>
        <v/>
      </c>
      <c r="D1139" s="6">
        <f>IF(A1139="","",7)</f>
        <v/>
      </c>
      <c r="E1139" s="21">
        <f>IF(A1139="","",IFERROR(EDATE(Spese!$I$52,(D1139-1)*Spese!$H$52),""))</f>
        <v/>
      </c>
      <c r="F1139" s="38">
        <f>IF(A1139="","",IFERROR(IF(D1139=Spese!$G$52,Spese!$L$52-Spese!$M$52*(Spese!$G$52-1),Spese!$M$52),""))</f>
        <v/>
      </c>
      <c r="G1139" s="5">
        <f>IF(A1139="","",IFERROR(IF(Spese!$K$52="Annullato","Annullata",IF(Spese!$K$52="Sospeso","Sospesa",IF(Spese!$K$52="Da valutare","Da valutare",IF(E1139="","Da completare",IF(D1139&lt;=Spese!$J$52,"Saldata",IF(E1139&lt;Parametri!$B$3,"Scaduta",IF(E1139&lt;=Parametri!$B$3+Parametri!$B$4,"In scadenza","Programmata"))))))),"Da completare"))</f>
        <v/>
      </c>
      <c r="H1139" s="23">
        <f>IF(A1139="","",Spese!$D$52)</f>
        <v/>
      </c>
    </row>
    <row r="1140">
      <c r="A1140" s="9">
        <f>IFERROR(IF(OR(Spese!$A$52="",8&gt;Spese!$G$52),"",Spese!$A$52),"")</f>
        <v/>
      </c>
      <c r="B1140" s="27">
        <f>IF(A1140="","",Spese!$B$52)</f>
        <v/>
      </c>
      <c r="C1140" s="27">
        <f>IF(A1140="","",Spese!$C$52)</f>
        <v/>
      </c>
      <c r="D1140" s="10">
        <f>IF(A1140="","",8)</f>
        <v/>
      </c>
      <c r="E1140" s="25">
        <f>IF(A1140="","",IFERROR(EDATE(Spese!$I$52,(D1140-1)*Spese!$H$52),""))</f>
        <v/>
      </c>
      <c r="F1140" s="40">
        <f>IF(A1140="","",IFERROR(IF(D1140=Spese!$G$52,Spese!$L$52-Spese!$M$52*(Spese!$G$52-1),Spese!$M$52),""))</f>
        <v/>
      </c>
      <c r="G1140" s="9">
        <f>IF(A1140="","",IFERROR(IF(Spese!$K$52="Annullato","Annullata",IF(Spese!$K$52="Sospeso","Sospesa",IF(Spese!$K$52="Da valutare","Da valutare",IF(E1140="","Da completare",IF(D1140&lt;=Spese!$J$52,"Saldata",IF(E1140&lt;Parametri!$B$3,"Scaduta",IF(E1140&lt;=Parametri!$B$3+Parametri!$B$4,"In scadenza","Programmata"))))))),"Da completare"))</f>
        <v/>
      </c>
      <c r="H1140" s="27">
        <f>IF(A1140="","",Spese!$D$52)</f>
        <v/>
      </c>
    </row>
    <row r="1141">
      <c r="A1141" s="5">
        <f>IFERROR(IF(OR(Spese!$A$52="",9&gt;Spese!$G$52),"",Spese!$A$52),"")</f>
        <v/>
      </c>
      <c r="B1141" s="23">
        <f>IF(A1141="","",Spese!$B$52)</f>
        <v/>
      </c>
      <c r="C1141" s="23">
        <f>IF(A1141="","",Spese!$C$52)</f>
        <v/>
      </c>
      <c r="D1141" s="6">
        <f>IF(A1141="","",9)</f>
        <v/>
      </c>
      <c r="E1141" s="21">
        <f>IF(A1141="","",IFERROR(EDATE(Spese!$I$52,(D1141-1)*Spese!$H$52),""))</f>
        <v/>
      </c>
      <c r="F1141" s="38">
        <f>IF(A1141="","",IFERROR(IF(D1141=Spese!$G$52,Spese!$L$52-Spese!$M$52*(Spese!$G$52-1),Spese!$M$52),""))</f>
        <v/>
      </c>
      <c r="G1141" s="5">
        <f>IF(A1141="","",IFERROR(IF(Spese!$K$52="Annullato","Annullata",IF(Spese!$K$52="Sospeso","Sospesa",IF(Spese!$K$52="Da valutare","Da valutare",IF(E1141="","Da completare",IF(D1141&lt;=Spese!$J$52,"Saldata",IF(E1141&lt;Parametri!$B$3,"Scaduta",IF(E1141&lt;=Parametri!$B$3+Parametri!$B$4,"In scadenza","Programmata"))))))),"Da completare"))</f>
        <v/>
      </c>
      <c r="H1141" s="23">
        <f>IF(A1141="","",Spese!$D$52)</f>
        <v/>
      </c>
    </row>
    <row r="1142">
      <c r="A1142" s="9">
        <f>IFERROR(IF(OR(Spese!$A$52="",10&gt;Spese!$G$52),"",Spese!$A$52),"")</f>
        <v/>
      </c>
      <c r="B1142" s="27">
        <f>IF(A1142="","",Spese!$B$52)</f>
        <v/>
      </c>
      <c r="C1142" s="27">
        <f>IF(A1142="","",Spese!$C$52)</f>
        <v/>
      </c>
      <c r="D1142" s="10">
        <f>IF(A1142="","",10)</f>
        <v/>
      </c>
      <c r="E1142" s="25">
        <f>IF(A1142="","",IFERROR(EDATE(Spese!$I$52,(D1142-1)*Spese!$H$52),""))</f>
        <v/>
      </c>
      <c r="F1142" s="40">
        <f>IF(A1142="","",IFERROR(IF(D1142=Spese!$G$52,Spese!$L$52-Spese!$M$52*(Spese!$G$52-1),Spese!$M$52),""))</f>
        <v/>
      </c>
      <c r="G1142" s="9">
        <f>IF(A1142="","",IFERROR(IF(Spese!$K$52="Annullato","Annullata",IF(Spese!$K$52="Sospeso","Sospesa",IF(Spese!$K$52="Da valutare","Da valutare",IF(E1142="","Da completare",IF(D1142&lt;=Spese!$J$52,"Saldata",IF(E1142&lt;Parametri!$B$3,"Scaduta",IF(E1142&lt;=Parametri!$B$3+Parametri!$B$4,"In scadenza","Programmata"))))))),"Da completare"))</f>
        <v/>
      </c>
      <c r="H1142" s="27">
        <f>IF(A1142="","",Spese!$D$52)</f>
        <v/>
      </c>
    </row>
    <row r="1143">
      <c r="A1143" s="5">
        <f>IFERROR(IF(OR(Spese!$A$52="",11&gt;Spese!$G$52),"",Spese!$A$52),"")</f>
        <v/>
      </c>
      <c r="B1143" s="23">
        <f>IF(A1143="","",Spese!$B$52)</f>
        <v/>
      </c>
      <c r="C1143" s="23">
        <f>IF(A1143="","",Spese!$C$52)</f>
        <v/>
      </c>
      <c r="D1143" s="6">
        <f>IF(A1143="","",11)</f>
        <v/>
      </c>
      <c r="E1143" s="21">
        <f>IF(A1143="","",IFERROR(EDATE(Spese!$I$52,(D1143-1)*Spese!$H$52),""))</f>
        <v/>
      </c>
      <c r="F1143" s="38">
        <f>IF(A1143="","",IFERROR(IF(D1143=Spese!$G$52,Spese!$L$52-Spese!$M$52*(Spese!$G$52-1),Spese!$M$52),""))</f>
        <v/>
      </c>
      <c r="G1143" s="5">
        <f>IF(A1143="","",IFERROR(IF(Spese!$K$52="Annullato","Annullata",IF(Spese!$K$52="Sospeso","Sospesa",IF(Spese!$K$52="Da valutare","Da valutare",IF(E1143="","Da completare",IF(D1143&lt;=Spese!$J$52,"Saldata",IF(E1143&lt;Parametri!$B$3,"Scaduta",IF(E1143&lt;=Parametri!$B$3+Parametri!$B$4,"In scadenza","Programmata"))))))),"Da completare"))</f>
        <v/>
      </c>
      <c r="H1143" s="23">
        <f>IF(A1143="","",Spese!$D$52)</f>
        <v/>
      </c>
    </row>
    <row r="1144">
      <c r="A1144" s="9">
        <f>IFERROR(IF(OR(Spese!$A$52="",12&gt;Spese!$G$52),"",Spese!$A$52),"")</f>
        <v/>
      </c>
      <c r="B1144" s="27">
        <f>IF(A1144="","",Spese!$B$52)</f>
        <v/>
      </c>
      <c r="C1144" s="27">
        <f>IF(A1144="","",Spese!$C$52)</f>
        <v/>
      </c>
      <c r="D1144" s="10">
        <f>IF(A1144="","",12)</f>
        <v/>
      </c>
      <c r="E1144" s="25">
        <f>IF(A1144="","",IFERROR(EDATE(Spese!$I$52,(D1144-1)*Spese!$H$52),""))</f>
        <v/>
      </c>
      <c r="F1144" s="40">
        <f>IF(A1144="","",IFERROR(IF(D1144=Spese!$G$52,Spese!$L$52-Spese!$M$52*(Spese!$G$52-1),Spese!$M$52),""))</f>
        <v/>
      </c>
      <c r="G1144" s="9">
        <f>IF(A1144="","",IFERROR(IF(Spese!$K$52="Annullato","Annullata",IF(Spese!$K$52="Sospeso","Sospesa",IF(Spese!$K$52="Da valutare","Da valutare",IF(E1144="","Da completare",IF(D1144&lt;=Spese!$J$52,"Saldata",IF(E1144&lt;Parametri!$B$3,"Scaduta",IF(E1144&lt;=Parametri!$B$3+Parametri!$B$4,"In scadenza","Programmata"))))))),"Da completare"))</f>
        <v/>
      </c>
      <c r="H1144" s="27">
        <f>IF(A1144="","",Spese!$D$52)</f>
        <v/>
      </c>
    </row>
    <row r="1145">
      <c r="A1145" s="5">
        <f>IFERROR(IF(OR(Spese!$A$52="",13&gt;Spese!$G$52),"",Spese!$A$52),"")</f>
        <v/>
      </c>
      <c r="B1145" s="23">
        <f>IF(A1145="","",Spese!$B$52)</f>
        <v/>
      </c>
      <c r="C1145" s="23">
        <f>IF(A1145="","",Spese!$C$52)</f>
        <v/>
      </c>
      <c r="D1145" s="6">
        <f>IF(A1145="","",13)</f>
        <v/>
      </c>
      <c r="E1145" s="21">
        <f>IF(A1145="","",IFERROR(EDATE(Spese!$I$52,(D1145-1)*Spese!$H$52),""))</f>
        <v/>
      </c>
      <c r="F1145" s="38">
        <f>IF(A1145="","",IFERROR(IF(D1145=Spese!$G$52,Spese!$L$52-Spese!$M$52*(Spese!$G$52-1),Spese!$M$52),""))</f>
        <v/>
      </c>
      <c r="G1145" s="5">
        <f>IF(A1145="","",IFERROR(IF(Spese!$K$52="Annullato","Annullata",IF(Spese!$K$52="Sospeso","Sospesa",IF(Spese!$K$52="Da valutare","Da valutare",IF(E1145="","Da completare",IF(D1145&lt;=Spese!$J$52,"Saldata",IF(E1145&lt;Parametri!$B$3,"Scaduta",IF(E1145&lt;=Parametri!$B$3+Parametri!$B$4,"In scadenza","Programmata"))))))),"Da completare"))</f>
        <v/>
      </c>
      <c r="H1145" s="23">
        <f>IF(A1145="","",Spese!$D$52)</f>
        <v/>
      </c>
    </row>
    <row r="1146">
      <c r="A1146" s="9">
        <f>IFERROR(IF(OR(Spese!$A$52="",14&gt;Spese!$G$52),"",Spese!$A$52),"")</f>
        <v/>
      </c>
      <c r="B1146" s="27">
        <f>IF(A1146="","",Spese!$B$52)</f>
        <v/>
      </c>
      <c r="C1146" s="27">
        <f>IF(A1146="","",Spese!$C$52)</f>
        <v/>
      </c>
      <c r="D1146" s="10">
        <f>IF(A1146="","",14)</f>
        <v/>
      </c>
      <c r="E1146" s="25">
        <f>IF(A1146="","",IFERROR(EDATE(Spese!$I$52,(D1146-1)*Spese!$H$52),""))</f>
        <v/>
      </c>
      <c r="F1146" s="40">
        <f>IF(A1146="","",IFERROR(IF(D1146=Spese!$G$52,Spese!$L$52-Spese!$M$52*(Spese!$G$52-1),Spese!$M$52),""))</f>
        <v/>
      </c>
      <c r="G1146" s="9">
        <f>IF(A1146="","",IFERROR(IF(Spese!$K$52="Annullato","Annullata",IF(Spese!$K$52="Sospeso","Sospesa",IF(Spese!$K$52="Da valutare","Da valutare",IF(E1146="","Da completare",IF(D1146&lt;=Spese!$J$52,"Saldata",IF(E1146&lt;Parametri!$B$3,"Scaduta",IF(E1146&lt;=Parametri!$B$3+Parametri!$B$4,"In scadenza","Programmata"))))))),"Da completare"))</f>
        <v/>
      </c>
      <c r="H1146" s="27">
        <f>IF(A1146="","",Spese!$D$52)</f>
        <v/>
      </c>
    </row>
    <row r="1147">
      <c r="A1147" s="5">
        <f>IFERROR(IF(OR(Spese!$A$52="",15&gt;Spese!$G$52),"",Spese!$A$52),"")</f>
        <v/>
      </c>
      <c r="B1147" s="23">
        <f>IF(A1147="","",Spese!$B$52)</f>
        <v/>
      </c>
      <c r="C1147" s="23">
        <f>IF(A1147="","",Spese!$C$52)</f>
        <v/>
      </c>
      <c r="D1147" s="6">
        <f>IF(A1147="","",15)</f>
        <v/>
      </c>
      <c r="E1147" s="21">
        <f>IF(A1147="","",IFERROR(EDATE(Spese!$I$52,(D1147-1)*Spese!$H$52),""))</f>
        <v/>
      </c>
      <c r="F1147" s="38">
        <f>IF(A1147="","",IFERROR(IF(D1147=Spese!$G$52,Spese!$L$52-Spese!$M$52*(Spese!$G$52-1),Spese!$M$52),""))</f>
        <v/>
      </c>
      <c r="G1147" s="5">
        <f>IF(A1147="","",IFERROR(IF(Spese!$K$52="Annullato","Annullata",IF(Spese!$K$52="Sospeso","Sospesa",IF(Spese!$K$52="Da valutare","Da valutare",IF(E1147="","Da completare",IF(D1147&lt;=Spese!$J$52,"Saldata",IF(E1147&lt;Parametri!$B$3,"Scaduta",IF(E1147&lt;=Parametri!$B$3+Parametri!$B$4,"In scadenza","Programmata"))))))),"Da completare"))</f>
        <v/>
      </c>
      <c r="H1147" s="23">
        <f>IF(A1147="","",Spese!$D$52)</f>
        <v/>
      </c>
    </row>
    <row r="1148">
      <c r="A1148" s="9">
        <f>IFERROR(IF(OR(Spese!$A$52="",16&gt;Spese!$G$52),"",Spese!$A$52),"")</f>
        <v/>
      </c>
      <c r="B1148" s="27">
        <f>IF(A1148="","",Spese!$B$52)</f>
        <v/>
      </c>
      <c r="C1148" s="27">
        <f>IF(A1148="","",Spese!$C$52)</f>
        <v/>
      </c>
      <c r="D1148" s="10">
        <f>IF(A1148="","",16)</f>
        <v/>
      </c>
      <c r="E1148" s="25">
        <f>IF(A1148="","",IFERROR(EDATE(Spese!$I$52,(D1148-1)*Spese!$H$52),""))</f>
        <v/>
      </c>
      <c r="F1148" s="40">
        <f>IF(A1148="","",IFERROR(IF(D1148=Spese!$G$52,Spese!$L$52-Spese!$M$52*(Spese!$G$52-1),Spese!$M$52),""))</f>
        <v/>
      </c>
      <c r="G1148" s="9">
        <f>IF(A1148="","",IFERROR(IF(Spese!$K$52="Annullato","Annullata",IF(Spese!$K$52="Sospeso","Sospesa",IF(Spese!$K$52="Da valutare","Da valutare",IF(E1148="","Da completare",IF(D1148&lt;=Spese!$J$52,"Saldata",IF(E1148&lt;Parametri!$B$3,"Scaduta",IF(E1148&lt;=Parametri!$B$3+Parametri!$B$4,"In scadenza","Programmata"))))))),"Da completare"))</f>
        <v/>
      </c>
      <c r="H1148" s="27">
        <f>IF(A1148="","",Spese!$D$52)</f>
        <v/>
      </c>
    </row>
    <row r="1149">
      <c r="A1149" s="5">
        <f>IFERROR(IF(OR(Spese!$A$52="",17&gt;Spese!$G$52),"",Spese!$A$52),"")</f>
        <v/>
      </c>
      <c r="B1149" s="23">
        <f>IF(A1149="","",Spese!$B$52)</f>
        <v/>
      </c>
      <c r="C1149" s="23">
        <f>IF(A1149="","",Spese!$C$52)</f>
        <v/>
      </c>
      <c r="D1149" s="6">
        <f>IF(A1149="","",17)</f>
        <v/>
      </c>
      <c r="E1149" s="21">
        <f>IF(A1149="","",IFERROR(EDATE(Spese!$I$52,(D1149-1)*Spese!$H$52),""))</f>
        <v/>
      </c>
      <c r="F1149" s="38">
        <f>IF(A1149="","",IFERROR(IF(D1149=Spese!$G$52,Spese!$L$52-Spese!$M$52*(Spese!$G$52-1),Spese!$M$52),""))</f>
        <v/>
      </c>
      <c r="G1149" s="5">
        <f>IF(A1149="","",IFERROR(IF(Spese!$K$52="Annullato","Annullata",IF(Spese!$K$52="Sospeso","Sospesa",IF(Spese!$K$52="Da valutare","Da valutare",IF(E1149="","Da completare",IF(D1149&lt;=Spese!$J$52,"Saldata",IF(E1149&lt;Parametri!$B$3,"Scaduta",IF(E1149&lt;=Parametri!$B$3+Parametri!$B$4,"In scadenza","Programmata"))))))),"Da completare"))</f>
        <v/>
      </c>
      <c r="H1149" s="23">
        <f>IF(A1149="","",Spese!$D$52)</f>
        <v/>
      </c>
    </row>
    <row r="1150">
      <c r="A1150" s="9">
        <f>IFERROR(IF(OR(Spese!$A$52="",18&gt;Spese!$G$52),"",Spese!$A$52),"")</f>
        <v/>
      </c>
      <c r="B1150" s="27">
        <f>IF(A1150="","",Spese!$B$52)</f>
        <v/>
      </c>
      <c r="C1150" s="27">
        <f>IF(A1150="","",Spese!$C$52)</f>
        <v/>
      </c>
      <c r="D1150" s="10">
        <f>IF(A1150="","",18)</f>
        <v/>
      </c>
      <c r="E1150" s="25">
        <f>IF(A1150="","",IFERROR(EDATE(Spese!$I$52,(D1150-1)*Spese!$H$52),""))</f>
        <v/>
      </c>
      <c r="F1150" s="40">
        <f>IF(A1150="","",IFERROR(IF(D1150=Spese!$G$52,Spese!$L$52-Spese!$M$52*(Spese!$G$52-1),Spese!$M$52),""))</f>
        <v/>
      </c>
      <c r="G1150" s="9">
        <f>IF(A1150="","",IFERROR(IF(Spese!$K$52="Annullato","Annullata",IF(Spese!$K$52="Sospeso","Sospesa",IF(Spese!$K$52="Da valutare","Da valutare",IF(E1150="","Da completare",IF(D1150&lt;=Spese!$J$52,"Saldata",IF(E1150&lt;Parametri!$B$3,"Scaduta",IF(E1150&lt;=Parametri!$B$3+Parametri!$B$4,"In scadenza","Programmata"))))))),"Da completare"))</f>
        <v/>
      </c>
      <c r="H1150" s="27">
        <f>IF(A1150="","",Spese!$D$52)</f>
        <v/>
      </c>
    </row>
    <row r="1151">
      <c r="A1151" s="5">
        <f>IFERROR(IF(OR(Spese!$A$52="",19&gt;Spese!$G$52),"",Spese!$A$52),"")</f>
        <v/>
      </c>
      <c r="B1151" s="23">
        <f>IF(A1151="","",Spese!$B$52)</f>
        <v/>
      </c>
      <c r="C1151" s="23">
        <f>IF(A1151="","",Spese!$C$52)</f>
        <v/>
      </c>
      <c r="D1151" s="6">
        <f>IF(A1151="","",19)</f>
        <v/>
      </c>
      <c r="E1151" s="21">
        <f>IF(A1151="","",IFERROR(EDATE(Spese!$I$52,(D1151-1)*Spese!$H$52),""))</f>
        <v/>
      </c>
      <c r="F1151" s="38">
        <f>IF(A1151="","",IFERROR(IF(D1151=Spese!$G$52,Spese!$L$52-Spese!$M$52*(Spese!$G$52-1),Spese!$M$52),""))</f>
        <v/>
      </c>
      <c r="G1151" s="5">
        <f>IF(A1151="","",IFERROR(IF(Spese!$K$52="Annullato","Annullata",IF(Spese!$K$52="Sospeso","Sospesa",IF(Spese!$K$52="Da valutare","Da valutare",IF(E1151="","Da completare",IF(D1151&lt;=Spese!$J$52,"Saldata",IF(E1151&lt;Parametri!$B$3,"Scaduta",IF(E1151&lt;=Parametri!$B$3+Parametri!$B$4,"In scadenza","Programmata"))))))),"Da completare"))</f>
        <v/>
      </c>
      <c r="H1151" s="23">
        <f>IF(A1151="","",Spese!$D$52)</f>
        <v/>
      </c>
    </row>
    <row r="1152">
      <c r="A1152" s="9">
        <f>IFERROR(IF(OR(Spese!$A$52="",20&gt;Spese!$G$52),"",Spese!$A$52),"")</f>
        <v/>
      </c>
      <c r="B1152" s="27">
        <f>IF(A1152="","",Spese!$B$52)</f>
        <v/>
      </c>
      <c r="C1152" s="27">
        <f>IF(A1152="","",Spese!$C$52)</f>
        <v/>
      </c>
      <c r="D1152" s="10">
        <f>IF(A1152="","",20)</f>
        <v/>
      </c>
      <c r="E1152" s="25">
        <f>IF(A1152="","",IFERROR(EDATE(Spese!$I$52,(D1152-1)*Spese!$H$52),""))</f>
        <v/>
      </c>
      <c r="F1152" s="40">
        <f>IF(A1152="","",IFERROR(IF(D1152=Spese!$G$52,Spese!$L$52-Spese!$M$52*(Spese!$G$52-1),Spese!$M$52),""))</f>
        <v/>
      </c>
      <c r="G1152" s="9">
        <f>IF(A1152="","",IFERROR(IF(Spese!$K$52="Annullato","Annullata",IF(Spese!$K$52="Sospeso","Sospesa",IF(Spese!$K$52="Da valutare","Da valutare",IF(E1152="","Da completare",IF(D1152&lt;=Spese!$J$52,"Saldata",IF(E1152&lt;Parametri!$B$3,"Scaduta",IF(E1152&lt;=Parametri!$B$3+Parametri!$B$4,"In scadenza","Programmata"))))))),"Da completare"))</f>
        <v/>
      </c>
      <c r="H1152" s="27">
        <f>IF(A1152="","",Spese!$D$52)</f>
        <v/>
      </c>
    </row>
    <row r="1153">
      <c r="A1153" s="5">
        <f>IFERROR(IF(OR(Spese!$A$52="",21&gt;Spese!$G$52),"",Spese!$A$52),"")</f>
        <v/>
      </c>
      <c r="B1153" s="23">
        <f>IF(A1153="","",Spese!$B$52)</f>
        <v/>
      </c>
      <c r="C1153" s="23">
        <f>IF(A1153="","",Spese!$C$52)</f>
        <v/>
      </c>
      <c r="D1153" s="6">
        <f>IF(A1153="","",21)</f>
        <v/>
      </c>
      <c r="E1153" s="21">
        <f>IF(A1153="","",IFERROR(EDATE(Spese!$I$52,(D1153-1)*Spese!$H$52),""))</f>
        <v/>
      </c>
      <c r="F1153" s="38">
        <f>IF(A1153="","",IFERROR(IF(D1153=Spese!$G$52,Spese!$L$52-Spese!$M$52*(Spese!$G$52-1),Spese!$M$52),""))</f>
        <v/>
      </c>
      <c r="G1153" s="5">
        <f>IF(A1153="","",IFERROR(IF(Spese!$K$52="Annullato","Annullata",IF(Spese!$K$52="Sospeso","Sospesa",IF(Spese!$K$52="Da valutare","Da valutare",IF(E1153="","Da completare",IF(D1153&lt;=Spese!$J$52,"Saldata",IF(E1153&lt;Parametri!$B$3,"Scaduta",IF(E1153&lt;=Parametri!$B$3+Parametri!$B$4,"In scadenza","Programmata"))))))),"Da completare"))</f>
        <v/>
      </c>
      <c r="H1153" s="23">
        <f>IF(A1153="","",Spese!$D$52)</f>
        <v/>
      </c>
    </row>
    <row r="1154">
      <c r="A1154" s="9">
        <f>IFERROR(IF(OR(Spese!$A$52="",22&gt;Spese!$G$52),"",Spese!$A$52),"")</f>
        <v/>
      </c>
      <c r="B1154" s="27">
        <f>IF(A1154="","",Spese!$B$52)</f>
        <v/>
      </c>
      <c r="C1154" s="27">
        <f>IF(A1154="","",Spese!$C$52)</f>
        <v/>
      </c>
      <c r="D1154" s="10">
        <f>IF(A1154="","",22)</f>
        <v/>
      </c>
      <c r="E1154" s="25">
        <f>IF(A1154="","",IFERROR(EDATE(Spese!$I$52,(D1154-1)*Spese!$H$52),""))</f>
        <v/>
      </c>
      <c r="F1154" s="40">
        <f>IF(A1154="","",IFERROR(IF(D1154=Spese!$G$52,Spese!$L$52-Spese!$M$52*(Spese!$G$52-1),Spese!$M$52),""))</f>
        <v/>
      </c>
      <c r="G1154" s="9">
        <f>IF(A1154="","",IFERROR(IF(Spese!$K$52="Annullato","Annullata",IF(Spese!$K$52="Sospeso","Sospesa",IF(Spese!$K$52="Da valutare","Da valutare",IF(E1154="","Da completare",IF(D1154&lt;=Spese!$J$52,"Saldata",IF(E1154&lt;Parametri!$B$3,"Scaduta",IF(E1154&lt;=Parametri!$B$3+Parametri!$B$4,"In scadenza","Programmata"))))))),"Da completare"))</f>
        <v/>
      </c>
      <c r="H1154" s="27">
        <f>IF(A1154="","",Spese!$D$52)</f>
        <v/>
      </c>
    </row>
    <row r="1155">
      <c r="A1155" s="5">
        <f>IFERROR(IF(OR(Spese!$A$52="",23&gt;Spese!$G$52),"",Spese!$A$52),"")</f>
        <v/>
      </c>
      <c r="B1155" s="23">
        <f>IF(A1155="","",Spese!$B$52)</f>
        <v/>
      </c>
      <c r="C1155" s="23">
        <f>IF(A1155="","",Spese!$C$52)</f>
        <v/>
      </c>
      <c r="D1155" s="6">
        <f>IF(A1155="","",23)</f>
        <v/>
      </c>
      <c r="E1155" s="21">
        <f>IF(A1155="","",IFERROR(EDATE(Spese!$I$52,(D1155-1)*Spese!$H$52),""))</f>
        <v/>
      </c>
      <c r="F1155" s="38">
        <f>IF(A1155="","",IFERROR(IF(D1155=Spese!$G$52,Spese!$L$52-Spese!$M$52*(Spese!$G$52-1),Spese!$M$52),""))</f>
        <v/>
      </c>
      <c r="G1155" s="5">
        <f>IF(A1155="","",IFERROR(IF(Spese!$K$52="Annullato","Annullata",IF(Spese!$K$52="Sospeso","Sospesa",IF(Spese!$K$52="Da valutare","Da valutare",IF(E1155="","Da completare",IF(D1155&lt;=Spese!$J$52,"Saldata",IF(E1155&lt;Parametri!$B$3,"Scaduta",IF(E1155&lt;=Parametri!$B$3+Parametri!$B$4,"In scadenza","Programmata"))))))),"Da completare"))</f>
        <v/>
      </c>
      <c r="H1155" s="23">
        <f>IF(A1155="","",Spese!$D$52)</f>
        <v/>
      </c>
    </row>
    <row r="1156">
      <c r="A1156" s="9">
        <f>IFERROR(IF(OR(Spese!$A$52="",24&gt;Spese!$G$52),"",Spese!$A$52),"")</f>
        <v/>
      </c>
      <c r="B1156" s="27">
        <f>IF(A1156="","",Spese!$B$52)</f>
        <v/>
      </c>
      <c r="C1156" s="27">
        <f>IF(A1156="","",Spese!$C$52)</f>
        <v/>
      </c>
      <c r="D1156" s="10">
        <f>IF(A1156="","",24)</f>
        <v/>
      </c>
      <c r="E1156" s="25">
        <f>IF(A1156="","",IFERROR(EDATE(Spese!$I$52,(D1156-1)*Spese!$H$52),""))</f>
        <v/>
      </c>
      <c r="F1156" s="40">
        <f>IF(A1156="","",IFERROR(IF(D1156=Spese!$G$52,Spese!$L$52-Spese!$M$52*(Spese!$G$52-1),Spese!$M$52),""))</f>
        <v/>
      </c>
      <c r="G1156" s="9">
        <f>IF(A1156="","",IFERROR(IF(Spese!$K$52="Annullato","Annullata",IF(Spese!$K$52="Sospeso","Sospesa",IF(Spese!$K$52="Da valutare","Da valutare",IF(E1156="","Da completare",IF(D1156&lt;=Spese!$J$52,"Saldata",IF(E1156&lt;Parametri!$B$3,"Scaduta",IF(E1156&lt;=Parametri!$B$3+Parametri!$B$4,"In scadenza","Programmata"))))))),"Da completare"))</f>
        <v/>
      </c>
      <c r="H1156" s="27">
        <f>IF(A1156="","",Spese!$D$52)</f>
        <v/>
      </c>
    </row>
    <row r="1157">
      <c r="A1157" s="5">
        <f>IFERROR(IF(OR(Spese!$A$53="",1&gt;Spese!$G$53),"",Spese!$A$53),"")</f>
        <v/>
      </c>
      <c r="B1157" s="23">
        <f>IF(A1157="","",Spese!$B$53)</f>
        <v/>
      </c>
      <c r="C1157" s="23">
        <f>IF(A1157="","",Spese!$C$53)</f>
        <v/>
      </c>
      <c r="D1157" s="6">
        <f>IF(A1157="","",1)</f>
        <v/>
      </c>
      <c r="E1157" s="21">
        <f>IF(A1157="","",IFERROR(EDATE(Spese!$I$53,(D1157-1)*Spese!$H$53),""))</f>
        <v/>
      </c>
      <c r="F1157" s="38">
        <f>IF(A1157="","",IFERROR(IF(D1157=Spese!$G$53,Spese!$L$53-Spese!$M$53*(Spese!$G$53-1),Spese!$M$53),""))</f>
        <v/>
      </c>
      <c r="G1157" s="5">
        <f>IF(A1157="","",IFERROR(IF(Spese!$K$53="Annullato","Annullata",IF(Spese!$K$53="Sospeso","Sospesa",IF(Spese!$K$53="Da valutare","Da valutare",IF(E1157="","Da completare",IF(D1157&lt;=Spese!$J$53,"Saldata",IF(E1157&lt;Parametri!$B$3,"Scaduta",IF(E1157&lt;=Parametri!$B$3+Parametri!$B$4,"In scadenza","Programmata"))))))),"Da completare"))</f>
        <v/>
      </c>
      <c r="H1157" s="23">
        <f>IF(A1157="","",Spese!$D$53)</f>
        <v/>
      </c>
    </row>
    <row r="1158">
      <c r="A1158" s="9">
        <f>IFERROR(IF(OR(Spese!$A$53="",2&gt;Spese!$G$53),"",Spese!$A$53),"")</f>
        <v/>
      </c>
      <c r="B1158" s="27">
        <f>IF(A1158="","",Spese!$B$53)</f>
        <v/>
      </c>
      <c r="C1158" s="27">
        <f>IF(A1158="","",Spese!$C$53)</f>
        <v/>
      </c>
      <c r="D1158" s="10">
        <f>IF(A1158="","",2)</f>
        <v/>
      </c>
      <c r="E1158" s="25">
        <f>IF(A1158="","",IFERROR(EDATE(Spese!$I$53,(D1158-1)*Spese!$H$53),""))</f>
        <v/>
      </c>
      <c r="F1158" s="40">
        <f>IF(A1158="","",IFERROR(IF(D1158=Spese!$G$53,Spese!$L$53-Spese!$M$53*(Spese!$G$53-1),Spese!$M$53),""))</f>
        <v/>
      </c>
      <c r="G1158" s="9">
        <f>IF(A1158="","",IFERROR(IF(Spese!$K$53="Annullato","Annullata",IF(Spese!$K$53="Sospeso","Sospesa",IF(Spese!$K$53="Da valutare","Da valutare",IF(E1158="","Da completare",IF(D1158&lt;=Spese!$J$53,"Saldata",IF(E1158&lt;Parametri!$B$3,"Scaduta",IF(E1158&lt;=Parametri!$B$3+Parametri!$B$4,"In scadenza","Programmata"))))))),"Da completare"))</f>
        <v/>
      </c>
      <c r="H1158" s="27">
        <f>IF(A1158="","",Spese!$D$53)</f>
        <v/>
      </c>
    </row>
    <row r="1159">
      <c r="A1159" s="5">
        <f>IFERROR(IF(OR(Spese!$A$53="",3&gt;Spese!$G$53),"",Spese!$A$53),"")</f>
        <v/>
      </c>
      <c r="B1159" s="23">
        <f>IF(A1159="","",Spese!$B$53)</f>
        <v/>
      </c>
      <c r="C1159" s="23">
        <f>IF(A1159="","",Spese!$C$53)</f>
        <v/>
      </c>
      <c r="D1159" s="6">
        <f>IF(A1159="","",3)</f>
        <v/>
      </c>
      <c r="E1159" s="21">
        <f>IF(A1159="","",IFERROR(EDATE(Spese!$I$53,(D1159-1)*Spese!$H$53),""))</f>
        <v/>
      </c>
      <c r="F1159" s="38">
        <f>IF(A1159="","",IFERROR(IF(D1159=Spese!$G$53,Spese!$L$53-Spese!$M$53*(Spese!$G$53-1),Spese!$M$53),""))</f>
        <v/>
      </c>
      <c r="G1159" s="5">
        <f>IF(A1159="","",IFERROR(IF(Spese!$K$53="Annullato","Annullata",IF(Spese!$K$53="Sospeso","Sospesa",IF(Spese!$K$53="Da valutare","Da valutare",IF(E1159="","Da completare",IF(D1159&lt;=Spese!$J$53,"Saldata",IF(E1159&lt;Parametri!$B$3,"Scaduta",IF(E1159&lt;=Parametri!$B$3+Parametri!$B$4,"In scadenza","Programmata"))))))),"Da completare"))</f>
        <v/>
      </c>
      <c r="H1159" s="23">
        <f>IF(A1159="","",Spese!$D$53)</f>
        <v/>
      </c>
    </row>
    <row r="1160">
      <c r="A1160" s="9">
        <f>IFERROR(IF(OR(Spese!$A$53="",4&gt;Spese!$G$53),"",Spese!$A$53),"")</f>
        <v/>
      </c>
      <c r="B1160" s="27">
        <f>IF(A1160="","",Spese!$B$53)</f>
        <v/>
      </c>
      <c r="C1160" s="27">
        <f>IF(A1160="","",Spese!$C$53)</f>
        <v/>
      </c>
      <c r="D1160" s="10">
        <f>IF(A1160="","",4)</f>
        <v/>
      </c>
      <c r="E1160" s="25">
        <f>IF(A1160="","",IFERROR(EDATE(Spese!$I$53,(D1160-1)*Spese!$H$53),""))</f>
        <v/>
      </c>
      <c r="F1160" s="40">
        <f>IF(A1160="","",IFERROR(IF(D1160=Spese!$G$53,Spese!$L$53-Spese!$M$53*(Spese!$G$53-1),Spese!$M$53),""))</f>
        <v/>
      </c>
      <c r="G1160" s="9">
        <f>IF(A1160="","",IFERROR(IF(Spese!$K$53="Annullato","Annullata",IF(Spese!$K$53="Sospeso","Sospesa",IF(Spese!$K$53="Da valutare","Da valutare",IF(E1160="","Da completare",IF(D1160&lt;=Spese!$J$53,"Saldata",IF(E1160&lt;Parametri!$B$3,"Scaduta",IF(E1160&lt;=Parametri!$B$3+Parametri!$B$4,"In scadenza","Programmata"))))))),"Da completare"))</f>
        <v/>
      </c>
      <c r="H1160" s="27">
        <f>IF(A1160="","",Spese!$D$53)</f>
        <v/>
      </c>
    </row>
    <row r="1161">
      <c r="A1161" s="5">
        <f>IFERROR(IF(OR(Spese!$A$53="",5&gt;Spese!$G$53),"",Spese!$A$53),"")</f>
        <v/>
      </c>
      <c r="B1161" s="23">
        <f>IF(A1161="","",Spese!$B$53)</f>
        <v/>
      </c>
      <c r="C1161" s="23">
        <f>IF(A1161="","",Spese!$C$53)</f>
        <v/>
      </c>
      <c r="D1161" s="6">
        <f>IF(A1161="","",5)</f>
        <v/>
      </c>
      <c r="E1161" s="21">
        <f>IF(A1161="","",IFERROR(EDATE(Spese!$I$53,(D1161-1)*Spese!$H$53),""))</f>
        <v/>
      </c>
      <c r="F1161" s="38">
        <f>IF(A1161="","",IFERROR(IF(D1161=Spese!$G$53,Spese!$L$53-Spese!$M$53*(Spese!$G$53-1),Spese!$M$53),""))</f>
        <v/>
      </c>
      <c r="G1161" s="5">
        <f>IF(A1161="","",IFERROR(IF(Spese!$K$53="Annullato","Annullata",IF(Spese!$K$53="Sospeso","Sospesa",IF(Spese!$K$53="Da valutare","Da valutare",IF(E1161="","Da completare",IF(D1161&lt;=Spese!$J$53,"Saldata",IF(E1161&lt;Parametri!$B$3,"Scaduta",IF(E1161&lt;=Parametri!$B$3+Parametri!$B$4,"In scadenza","Programmata"))))))),"Da completare"))</f>
        <v/>
      </c>
      <c r="H1161" s="23">
        <f>IF(A1161="","",Spese!$D$53)</f>
        <v/>
      </c>
    </row>
    <row r="1162">
      <c r="A1162" s="9">
        <f>IFERROR(IF(OR(Spese!$A$53="",6&gt;Spese!$G$53),"",Spese!$A$53),"")</f>
        <v/>
      </c>
      <c r="B1162" s="27">
        <f>IF(A1162="","",Spese!$B$53)</f>
        <v/>
      </c>
      <c r="C1162" s="27">
        <f>IF(A1162="","",Spese!$C$53)</f>
        <v/>
      </c>
      <c r="D1162" s="10">
        <f>IF(A1162="","",6)</f>
        <v/>
      </c>
      <c r="E1162" s="25">
        <f>IF(A1162="","",IFERROR(EDATE(Spese!$I$53,(D1162-1)*Spese!$H$53),""))</f>
        <v/>
      </c>
      <c r="F1162" s="40">
        <f>IF(A1162="","",IFERROR(IF(D1162=Spese!$G$53,Spese!$L$53-Spese!$M$53*(Spese!$G$53-1),Spese!$M$53),""))</f>
        <v/>
      </c>
      <c r="G1162" s="9">
        <f>IF(A1162="","",IFERROR(IF(Spese!$K$53="Annullato","Annullata",IF(Spese!$K$53="Sospeso","Sospesa",IF(Spese!$K$53="Da valutare","Da valutare",IF(E1162="","Da completare",IF(D1162&lt;=Spese!$J$53,"Saldata",IF(E1162&lt;Parametri!$B$3,"Scaduta",IF(E1162&lt;=Parametri!$B$3+Parametri!$B$4,"In scadenza","Programmata"))))))),"Da completare"))</f>
        <v/>
      </c>
      <c r="H1162" s="27">
        <f>IF(A1162="","",Spese!$D$53)</f>
        <v/>
      </c>
    </row>
    <row r="1163">
      <c r="A1163" s="5">
        <f>IFERROR(IF(OR(Spese!$A$53="",7&gt;Spese!$G$53),"",Spese!$A$53),"")</f>
        <v/>
      </c>
      <c r="B1163" s="23">
        <f>IF(A1163="","",Spese!$B$53)</f>
        <v/>
      </c>
      <c r="C1163" s="23">
        <f>IF(A1163="","",Spese!$C$53)</f>
        <v/>
      </c>
      <c r="D1163" s="6">
        <f>IF(A1163="","",7)</f>
        <v/>
      </c>
      <c r="E1163" s="21">
        <f>IF(A1163="","",IFERROR(EDATE(Spese!$I$53,(D1163-1)*Spese!$H$53),""))</f>
        <v/>
      </c>
      <c r="F1163" s="38">
        <f>IF(A1163="","",IFERROR(IF(D1163=Spese!$G$53,Spese!$L$53-Spese!$M$53*(Spese!$G$53-1),Spese!$M$53),""))</f>
        <v/>
      </c>
      <c r="G1163" s="5">
        <f>IF(A1163="","",IFERROR(IF(Spese!$K$53="Annullato","Annullata",IF(Spese!$K$53="Sospeso","Sospesa",IF(Spese!$K$53="Da valutare","Da valutare",IF(E1163="","Da completare",IF(D1163&lt;=Spese!$J$53,"Saldata",IF(E1163&lt;Parametri!$B$3,"Scaduta",IF(E1163&lt;=Parametri!$B$3+Parametri!$B$4,"In scadenza","Programmata"))))))),"Da completare"))</f>
        <v/>
      </c>
      <c r="H1163" s="23">
        <f>IF(A1163="","",Spese!$D$53)</f>
        <v/>
      </c>
    </row>
    <row r="1164">
      <c r="A1164" s="9">
        <f>IFERROR(IF(OR(Spese!$A$53="",8&gt;Spese!$G$53),"",Spese!$A$53),"")</f>
        <v/>
      </c>
      <c r="B1164" s="27">
        <f>IF(A1164="","",Spese!$B$53)</f>
        <v/>
      </c>
      <c r="C1164" s="27">
        <f>IF(A1164="","",Spese!$C$53)</f>
        <v/>
      </c>
      <c r="D1164" s="10">
        <f>IF(A1164="","",8)</f>
        <v/>
      </c>
      <c r="E1164" s="25">
        <f>IF(A1164="","",IFERROR(EDATE(Spese!$I$53,(D1164-1)*Spese!$H$53),""))</f>
        <v/>
      </c>
      <c r="F1164" s="40">
        <f>IF(A1164="","",IFERROR(IF(D1164=Spese!$G$53,Spese!$L$53-Spese!$M$53*(Spese!$G$53-1),Spese!$M$53),""))</f>
        <v/>
      </c>
      <c r="G1164" s="9">
        <f>IF(A1164="","",IFERROR(IF(Spese!$K$53="Annullato","Annullata",IF(Spese!$K$53="Sospeso","Sospesa",IF(Spese!$K$53="Da valutare","Da valutare",IF(E1164="","Da completare",IF(D1164&lt;=Spese!$J$53,"Saldata",IF(E1164&lt;Parametri!$B$3,"Scaduta",IF(E1164&lt;=Parametri!$B$3+Parametri!$B$4,"In scadenza","Programmata"))))))),"Da completare"))</f>
        <v/>
      </c>
      <c r="H1164" s="27">
        <f>IF(A1164="","",Spese!$D$53)</f>
        <v/>
      </c>
    </row>
    <row r="1165">
      <c r="A1165" s="5">
        <f>IFERROR(IF(OR(Spese!$A$53="",9&gt;Spese!$G$53),"",Spese!$A$53),"")</f>
        <v/>
      </c>
      <c r="B1165" s="23">
        <f>IF(A1165="","",Spese!$B$53)</f>
        <v/>
      </c>
      <c r="C1165" s="23">
        <f>IF(A1165="","",Spese!$C$53)</f>
        <v/>
      </c>
      <c r="D1165" s="6">
        <f>IF(A1165="","",9)</f>
        <v/>
      </c>
      <c r="E1165" s="21">
        <f>IF(A1165="","",IFERROR(EDATE(Spese!$I$53,(D1165-1)*Spese!$H$53),""))</f>
        <v/>
      </c>
      <c r="F1165" s="38">
        <f>IF(A1165="","",IFERROR(IF(D1165=Spese!$G$53,Spese!$L$53-Spese!$M$53*(Spese!$G$53-1),Spese!$M$53),""))</f>
        <v/>
      </c>
      <c r="G1165" s="5">
        <f>IF(A1165="","",IFERROR(IF(Spese!$K$53="Annullato","Annullata",IF(Spese!$K$53="Sospeso","Sospesa",IF(Spese!$K$53="Da valutare","Da valutare",IF(E1165="","Da completare",IF(D1165&lt;=Spese!$J$53,"Saldata",IF(E1165&lt;Parametri!$B$3,"Scaduta",IF(E1165&lt;=Parametri!$B$3+Parametri!$B$4,"In scadenza","Programmata"))))))),"Da completare"))</f>
        <v/>
      </c>
      <c r="H1165" s="23">
        <f>IF(A1165="","",Spese!$D$53)</f>
        <v/>
      </c>
    </row>
    <row r="1166">
      <c r="A1166" s="9">
        <f>IFERROR(IF(OR(Spese!$A$53="",10&gt;Spese!$G$53),"",Spese!$A$53),"")</f>
        <v/>
      </c>
      <c r="B1166" s="27">
        <f>IF(A1166="","",Spese!$B$53)</f>
        <v/>
      </c>
      <c r="C1166" s="27">
        <f>IF(A1166="","",Spese!$C$53)</f>
        <v/>
      </c>
      <c r="D1166" s="10">
        <f>IF(A1166="","",10)</f>
        <v/>
      </c>
      <c r="E1166" s="25">
        <f>IF(A1166="","",IFERROR(EDATE(Spese!$I$53,(D1166-1)*Spese!$H$53),""))</f>
        <v/>
      </c>
      <c r="F1166" s="40">
        <f>IF(A1166="","",IFERROR(IF(D1166=Spese!$G$53,Spese!$L$53-Spese!$M$53*(Spese!$G$53-1),Spese!$M$53),""))</f>
        <v/>
      </c>
      <c r="G1166" s="9">
        <f>IF(A1166="","",IFERROR(IF(Spese!$K$53="Annullato","Annullata",IF(Spese!$K$53="Sospeso","Sospesa",IF(Spese!$K$53="Da valutare","Da valutare",IF(E1166="","Da completare",IF(D1166&lt;=Spese!$J$53,"Saldata",IF(E1166&lt;Parametri!$B$3,"Scaduta",IF(E1166&lt;=Parametri!$B$3+Parametri!$B$4,"In scadenza","Programmata"))))))),"Da completare"))</f>
        <v/>
      </c>
      <c r="H1166" s="27">
        <f>IF(A1166="","",Spese!$D$53)</f>
        <v/>
      </c>
    </row>
    <row r="1167">
      <c r="A1167" s="5">
        <f>IFERROR(IF(OR(Spese!$A$53="",11&gt;Spese!$G$53),"",Spese!$A$53),"")</f>
        <v/>
      </c>
      <c r="B1167" s="23">
        <f>IF(A1167="","",Spese!$B$53)</f>
        <v/>
      </c>
      <c r="C1167" s="23">
        <f>IF(A1167="","",Spese!$C$53)</f>
        <v/>
      </c>
      <c r="D1167" s="6">
        <f>IF(A1167="","",11)</f>
        <v/>
      </c>
      <c r="E1167" s="21">
        <f>IF(A1167="","",IFERROR(EDATE(Spese!$I$53,(D1167-1)*Spese!$H$53),""))</f>
        <v/>
      </c>
      <c r="F1167" s="38">
        <f>IF(A1167="","",IFERROR(IF(D1167=Spese!$G$53,Spese!$L$53-Spese!$M$53*(Spese!$G$53-1),Spese!$M$53),""))</f>
        <v/>
      </c>
      <c r="G1167" s="5">
        <f>IF(A1167="","",IFERROR(IF(Spese!$K$53="Annullato","Annullata",IF(Spese!$K$53="Sospeso","Sospesa",IF(Spese!$K$53="Da valutare","Da valutare",IF(E1167="","Da completare",IF(D1167&lt;=Spese!$J$53,"Saldata",IF(E1167&lt;Parametri!$B$3,"Scaduta",IF(E1167&lt;=Parametri!$B$3+Parametri!$B$4,"In scadenza","Programmata"))))))),"Da completare"))</f>
        <v/>
      </c>
      <c r="H1167" s="23">
        <f>IF(A1167="","",Spese!$D$53)</f>
        <v/>
      </c>
    </row>
    <row r="1168">
      <c r="A1168" s="9">
        <f>IFERROR(IF(OR(Spese!$A$53="",12&gt;Spese!$G$53),"",Spese!$A$53),"")</f>
        <v/>
      </c>
      <c r="B1168" s="27">
        <f>IF(A1168="","",Spese!$B$53)</f>
        <v/>
      </c>
      <c r="C1168" s="27">
        <f>IF(A1168="","",Spese!$C$53)</f>
        <v/>
      </c>
      <c r="D1168" s="10">
        <f>IF(A1168="","",12)</f>
        <v/>
      </c>
      <c r="E1168" s="25">
        <f>IF(A1168="","",IFERROR(EDATE(Spese!$I$53,(D1168-1)*Spese!$H$53),""))</f>
        <v/>
      </c>
      <c r="F1168" s="40">
        <f>IF(A1168="","",IFERROR(IF(D1168=Spese!$G$53,Spese!$L$53-Spese!$M$53*(Spese!$G$53-1),Spese!$M$53),""))</f>
        <v/>
      </c>
      <c r="G1168" s="9">
        <f>IF(A1168="","",IFERROR(IF(Spese!$K$53="Annullato","Annullata",IF(Spese!$K$53="Sospeso","Sospesa",IF(Spese!$K$53="Da valutare","Da valutare",IF(E1168="","Da completare",IF(D1168&lt;=Spese!$J$53,"Saldata",IF(E1168&lt;Parametri!$B$3,"Scaduta",IF(E1168&lt;=Parametri!$B$3+Parametri!$B$4,"In scadenza","Programmata"))))))),"Da completare"))</f>
        <v/>
      </c>
      <c r="H1168" s="27">
        <f>IF(A1168="","",Spese!$D$53)</f>
        <v/>
      </c>
    </row>
    <row r="1169">
      <c r="A1169" s="5">
        <f>IFERROR(IF(OR(Spese!$A$53="",13&gt;Spese!$G$53),"",Spese!$A$53),"")</f>
        <v/>
      </c>
      <c r="B1169" s="23">
        <f>IF(A1169="","",Spese!$B$53)</f>
        <v/>
      </c>
      <c r="C1169" s="23">
        <f>IF(A1169="","",Spese!$C$53)</f>
        <v/>
      </c>
      <c r="D1169" s="6">
        <f>IF(A1169="","",13)</f>
        <v/>
      </c>
      <c r="E1169" s="21">
        <f>IF(A1169="","",IFERROR(EDATE(Spese!$I$53,(D1169-1)*Spese!$H$53),""))</f>
        <v/>
      </c>
      <c r="F1169" s="38">
        <f>IF(A1169="","",IFERROR(IF(D1169=Spese!$G$53,Spese!$L$53-Spese!$M$53*(Spese!$G$53-1),Spese!$M$53),""))</f>
        <v/>
      </c>
      <c r="G1169" s="5">
        <f>IF(A1169="","",IFERROR(IF(Spese!$K$53="Annullato","Annullata",IF(Spese!$K$53="Sospeso","Sospesa",IF(Spese!$K$53="Da valutare","Da valutare",IF(E1169="","Da completare",IF(D1169&lt;=Spese!$J$53,"Saldata",IF(E1169&lt;Parametri!$B$3,"Scaduta",IF(E1169&lt;=Parametri!$B$3+Parametri!$B$4,"In scadenza","Programmata"))))))),"Da completare"))</f>
        <v/>
      </c>
      <c r="H1169" s="23">
        <f>IF(A1169="","",Spese!$D$53)</f>
        <v/>
      </c>
    </row>
    <row r="1170">
      <c r="A1170" s="9">
        <f>IFERROR(IF(OR(Spese!$A$53="",14&gt;Spese!$G$53),"",Spese!$A$53),"")</f>
        <v/>
      </c>
      <c r="B1170" s="27">
        <f>IF(A1170="","",Spese!$B$53)</f>
        <v/>
      </c>
      <c r="C1170" s="27">
        <f>IF(A1170="","",Spese!$C$53)</f>
        <v/>
      </c>
      <c r="D1170" s="10">
        <f>IF(A1170="","",14)</f>
        <v/>
      </c>
      <c r="E1170" s="25">
        <f>IF(A1170="","",IFERROR(EDATE(Spese!$I$53,(D1170-1)*Spese!$H$53),""))</f>
        <v/>
      </c>
      <c r="F1170" s="40">
        <f>IF(A1170="","",IFERROR(IF(D1170=Spese!$G$53,Spese!$L$53-Spese!$M$53*(Spese!$G$53-1),Spese!$M$53),""))</f>
        <v/>
      </c>
      <c r="G1170" s="9">
        <f>IF(A1170="","",IFERROR(IF(Spese!$K$53="Annullato","Annullata",IF(Spese!$K$53="Sospeso","Sospesa",IF(Spese!$K$53="Da valutare","Da valutare",IF(E1170="","Da completare",IF(D1170&lt;=Spese!$J$53,"Saldata",IF(E1170&lt;Parametri!$B$3,"Scaduta",IF(E1170&lt;=Parametri!$B$3+Parametri!$B$4,"In scadenza","Programmata"))))))),"Da completare"))</f>
        <v/>
      </c>
      <c r="H1170" s="27">
        <f>IF(A1170="","",Spese!$D$53)</f>
        <v/>
      </c>
    </row>
    <row r="1171">
      <c r="A1171" s="5">
        <f>IFERROR(IF(OR(Spese!$A$53="",15&gt;Spese!$G$53),"",Spese!$A$53),"")</f>
        <v/>
      </c>
      <c r="B1171" s="23">
        <f>IF(A1171="","",Spese!$B$53)</f>
        <v/>
      </c>
      <c r="C1171" s="23">
        <f>IF(A1171="","",Spese!$C$53)</f>
        <v/>
      </c>
      <c r="D1171" s="6">
        <f>IF(A1171="","",15)</f>
        <v/>
      </c>
      <c r="E1171" s="21">
        <f>IF(A1171="","",IFERROR(EDATE(Spese!$I$53,(D1171-1)*Spese!$H$53),""))</f>
        <v/>
      </c>
      <c r="F1171" s="38">
        <f>IF(A1171="","",IFERROR(IF(D1171=Spese!$G$53,Spese!$L$53-Spese!$M$53*(Spese!$G$53-1),Spese!$M$53),""))</f>
        <v/>
      </c>
      <c r="G1171" s="5">
        <f>IF(A1171="","",IFERROR(IF(Spese!$K$53="Annullato","Annullata",IF(Spese!$K$53="Sospeso","Sospesa",IF(Spese!$K$53="Da valutare","Da valutare",IF(E1171="","Da completare",IF(D1171&lt;=Spese!$J$53,"Saldata",IF(E1171&lt;Parametri!$B$3,"Scaduta",IF(E1171&lt;=Parametri!$B$3+Parametri!$B$4,"In scadenza","Programmata"))))))),"Da completare"))</f>
        <v/>
      </c>
      <c r="H1171" s="23">
        <f>IF(A1171="","",Spese!$D$53)</f>
        <v/>
      </c>
    </row>
    <row r="1172">
      <c r="A1172" s="9">
        <f>IFERROR(IF(OR(Spese!$A$53="",16&gt;Spese!$G$53),"",Spese!$A$53),"")</f>
        <v/>
      </c>
      <c r="B1172" s="27">
        <f>IF(A1172="","",Spese!$B$53)</f>
        <v/>
      </c>
      <c r="C1172" s="27">
        <f>IF(A1172="","",Spese!$C$53)</f>
        <v/>
      </c>
      <c r="D1172" s="10">
        <f>IF(A1172="","",16)</f>
        <v/>
      </c>
      <c r="E1172" s="25">
        <f>IF(A1172="","",IFERROR(EDATE(Spese!$I$53,(D1172-1)*Spese!$H$53),""))</f>
        <v/>
      </c>
      <c r="F1172" s="40">
        <f>IF(A1172="","",IFERROR(IF(D1172=Spese!$G$53,Spese!$L$53-Spese!$M$53*(Spese!$G$53-1),Spese!$M$53),""))</f>
        <v/>
      </c>
      <c r="G1172" s="9">
        <f>IF(A1172="","",IFERROR(IF(Spese!$K$53="Annullato","Annullata",IF(Spese!$K$53="Sospeso","Sospesa",IF(Spese!$K$53="Da valutare","Da valutare",IF(E1172="","Da completare",IF(D1172&lt;=Spese!$J$53,"Saldata",IF(E1172&lt;Parametri!$B$3,"Scaduta",IF(E1172&lt;=Parametri!$B$3+Parametri!$B$4,"In scadenza","Programmata"))))))),"Da completare"))</f>
        <v/>
      </c>
      <c r="H1172" s="27">
        <f>IF(A1172="","",Spese!$D$53)</f>
        <v/>
      </c>
    </row>
    <row r="1173">
      <c r="A1173" s="5">
        <f>IFERROR(IF(OR(Spese!$A$53="",17&gt;Spese!$G$53),"",Spese!$A$53),"")</f>
        <v/>
      </c>
      <c r="B1173" s="23">
        <f>IF(A1173="","",Spese!$B$53)</f>
        <v/>
      </c>
      <c r="C1173" s="23">
        <f>IF(A1173="","",Spese!$C$53)</f>
        <v/>
      </c>
      <c r="D1173" s="6">
        <f>IF(A1173="","",17)</f>
        <v/>
      </c>
      <c r="E1173" s="21">
        <f>IF(A1173="","",IFERROR(EDATE(Spese!$I$53,(D1173-1)*Spese!$H$53),""))</f>
        <v/>
      </c>
      <c r="F1173" s="38">
        <f>IF(A1173="","",IFERROR(IF(D1173=Spese!$G$53,Spese!$L$53-Spese!$M$53*(Spese!$G$53-1),Spese!$M$53),""))</f>
        <v/>
      </c>
      <c r="G1173" s="5">
        <f>IF(A1173="","",IFERROR(IF(Spese!$K$53="Annullato","Annullata",IF(Spese!$K$53="Sospeso","Sospesa",IF(Spese!$K$53="Da valutare","Da valutare",IF(E1173="","Da completare",IF(D1173&lt;=Spese!$J$53,"Saldata",IF(E1173&lt;Parametri!$B$3,"Scaduta",IF(E1173&lt;=Parametri!$B$3+Parametri!$B$4,"In scadenza","Programmata"))))))),"Da completare"))</f>
        <v/>
      </c>
      <c r="H1173" s="23">
        <f>IF(A1173="","",Spese!$D$53)</f>
        <v/>
      </c>
    </row>
    <row r="1174">
      <c r="A1174" s="9">
        <f>IFERROR(IF(OR(Spese!$A$53="",18&gt;Spese!$G$53),"",Spese!$A$53),"")</f>
        <v/>
      </c>
      <c r="B1174" s="27">
        <f>IF(A1174="","",Spese!$B$53)</f>
        <v/>
      </c>
      <c r="C1174" s="27">
        <f>IF(A1174="","",Spese!$C$53)</f>
        <v/>
      </c>
      <c r="D1174" s="10">
        <f>IF(A1174="","",18)</f>
        <v/>
      </c>
      <c r="E1174" s="25">
        <f>IF(A1174="","",IFERROR(EDATE(Spese!$I$53,(D1174-1)*Spese!$H$53),""))</f>
        <v/>
      </c>
      <c r="F1174" s="40">
        <f>IF(A1174="","",IFERROR(IF(D1174=Spese!$G$53,Spese!$L$53-Spese!$M$53*(Spese!$G$53-1),Spese!$M$53),""))</f>
        <v/>
      </c>
      <c r="G1174" s="9">
        <f>IF(A1174="","",IFERROR(IF(Spese!$K$53="Annullato","Annullata",IF(Spese!$K$53="Sospeso","Sospesa",IF(Spese!$K$53="Da valutare","Da valutare",IF(E1174="","Da completare",IF(D1174&lt;=Spese!$J$53,"Saldata",IF(E1174&lt;Parametri!$B$3,"Scaduta",IF(E1174&lt;=Parametri!$B$3+Parametri!$B$4,"In scadenza","Programmata"))))))),"Da completare"))</f>
        <v/>
      </c>
      <c r="H1174" s="27">
        <f>IF(A1174="","",Spese!$D$53)</f>
        <v/>
      </c>
    </row>
    <row r="1175">
      <c r="A1175" s="5">
        <f>IFERROR(IF(OR(Spese!$A$53="",19&gt;Spese!$G$53),"",Spese!$A$53),"")</f>
        <v/>
      </c>
      <c r="B1175" s="23">
        <f>IF(A1175="","",Spese!$B$53)</f>
        <v/>
      </c>
      <c r="C1175" s="23">
        <f>IF(A1175="","",Spese!$C$53)</f>
        <v/>
      </c>
      <c r="D1175" s="6">
        <f>IF(A1175="","",19)</f>
        <v/>
      </c>
      <c r="E1175" s="21">
        <f>IF(A1175="","",IFERROR(EDATE(Spese!$I$53,(D1175-1)*Spese!$H$53),""))</f>
        <v/>
      </c>
      <c r="F1175" s="38">
        <f>IF(A1175="","",IFERROR(IF(D1175=Spese!$G$53,Spese!$L$53-Spese!$M$53*(Spese!$G$53-1),Spese!$M$53),""))</f>
        <v/>
      </c>
      <c r="G1175" s="5">
        <f>IF(A1175="","",IFERROR(IF(Spese!$K$53="Annullato","Annullata",IF(Spese!$K$53="Sospeso","Sospesa",IF(Spese!$K$53="Da valutare","Da valutare",IF(E1175="","Da completare",IF(D1175&lt;=Spese!$J$53,"Saldata",IF(E1175&lt;Parametri!$B$3,"Scaduta",IF(E1175&lt;=Parametri!$B$3+Parametri!$B$4,"In scadenza","Programmata"))))))),"Da completare"))</f>
        <v/>
      </c>
      <c r="H1175" s="23">
        <f>IF(A1175="","",Spese!$D$53)</f>
        <v/>
      </c>
    </row>
    <row r="1176">
      <c r="A1176" s="9">
        <f>IFERROR(IF(OR(Spese!$A$53="",20&gt;Spese!$G$53),"",Spese!$A$53),"")</f>
        <v/>
      </c>
      <c r="B1176" s="27">
        <f>IF(A1176="","",Spese!$B$53)</f>
        <v/>
      </c>
      <c r="C1176" s="27">
        <f>IF(A1176="","",Spese!$C$53)</f>
        <v/>
      </c>
      <c r="D1176" s="10">
        <f>IF(A1176="","",20)</f>
        <v/>
      </c>
      <c r="E1176" s="25">
        <f>IF(A1176="","",IFERROR(EDATE(Spese!$I$53,(D1176-1)*Spese!$H$53),""))</f>
        <v/>
      </c>
      <c r="F1176" s="40">
        <f>IF(A1176="","",IFERROR(IF(D1176=Spese!$G$53,Spese!$L$53-Spese!$M$53*(Spese!$G$53-1),Spese!$M$53),""))</f>
        <v/>
      </c>
      <c r="G1176" s="9">
        <f>IF(A1176="","",IFERROR(IF(Spese!$K$53="Annullato","Annullata",IF(Spese!$K$53="Sospeso","Sospesa",IF(Spese!$K$53="Da valutare","Da valutare",IF(E1176="","Da completare",IF(D1176&lt;=Spese!$J$53,"Saldata",IF(E1176&lt;Parametri!$B$3,"Scaduta",IF(E1176&lt;=Parametri!$B$3+Parametri!$B$4,"In scadenza","Programmata"))))))),"Da completare"))</f>
        <v/>
      </c>
      <c r="H1176" s="27">
        <f>IF(A1176="","",Spese!$D$53)</f>
        <v/>
      </c>
    </row>
    <row r="1177">
      <c r="A1177" s="5">
        <f>IFERROR(IF(OR(Spese!$A$53="",21&gt;Spese!$G$53),"",Spese!$A$53),"")</f>
        <v/>
      </c>
      <c r="B1177" s="23">
        <f>IF(A1177="","",Spese!$B$53)</f>
        <v/>
      </c>
      <c r="C1177" s="23">
        <f>IF(A1177="","",Spese!$C$53)</f>
        <v/>
      </c>
      <c r="D1177" s="6">
        <f>IF(A1177="","",21)</f>
        <v/>
      </c>
      <c r="E1177" s="21">
        <f>IF(A1177="","",IFERROR(EDATE(Spese!$I$53,(D1177-1)*Spese!$H$53),""))</f>
        <v/>
      </c>
      <c r="F1177" s="38">
        <f>IF(A1177="","",IFERROR(IF(D1177=Spese!$G$53,Spese!$L$53-Spese!$M$53*(Spese!$G$53-1),Spese!$M$53),""))</f>
        <v/>
      </c>
      <c r="G1177" s="5">
        <f>IF(A1177="","",IFERROR(IF(Spese!$K$53="Annullato","Annullata",IF(Spese!$K$53="Sospeso","Sospesa",IF(Spese!$K$53="Da valutare","Da valutare",IF(E1177="","Da completare",IF(D1177&lt;=Spese!$J$53,"Saldata",IF(E1177&lt;Parametri!$B$3,"Scaduta",IF(E1177&lt;=Parametri!$B$3+Parametri!$B$4,"In scadenza","Programmata"))))))),"Da completare"))</f>
        <v/>
      </c>
      <c r="H1177" s="23">
        <f>IF(A1177="","",Spese!$D$53)</f>
        <v/>
      </c>
    </row>
    <row r="1178">
      <c r="A1178" s="9">
        <f>IFERROR(IF(OR(Spese!$A$53="",22&gt;Spese!$G$53),"",Spese!$A$53),"")</f>
        <v/>
      </c>
      <c r="B1178" s="27">
        <f>IF(A1178="","",Spese!$B$53)</f>
        <v/>
      </c>
      <c r="C1178" s="27">
        <f>IF(A1178="","",Spese!$C$53)</f>
        <v/>
      </c>
      <c r="D1178" s="10">
        <f>IF(A1178="","",22)</f>
        <v/>
      </c>
      <c r="E1178" s="25">
        <f>IF(A1178="","",IFERROR(EDATE(Spese!$I$53,(D1178-1)*Spese!$H$53),""))</f>
        <v/>
      </c>
      <c r="F1178" s="40">
        <f>IF(A1178="","",IFERROR(IF(D1178=Spese!$G$53,Spese!$L$53-Spese!$M$53*(Spese!$G$53-1),Spese!$M$53),""))</f>
        <v/>
      </c>
      <c r="G1178" s="9">
        <f>IF(A1178="","",IFERROR(IF(Spese!$K$53="Annullato","Annullata",IF(Spese!$K$53="Sospeso","Sospesa",IF(Spese!$K$53="Da valutare","Da valutare",IF(E1178="","Da completare",IF(D1178&lt;=Spese!$J$53,"Saldata",IF(E1178&lt;Parametri!$B$3,"Scaduta",IF(E1178&lt;=Parametri!$B$3+Parametri!$B$4,"In scadenza","Programmata"))))))),"Da completare"))</f>
        <v/>
      </c>
      <c r="H1178" s="27">
        <f>IF(A1178="","",Spese!$D$53)</f>
        <v/>
      </c>
    </row>
    <row r="1179">
      <c r="A1179" s="5">
        <f>IFERROR(IF(OR(Spese!$A$53="",23&gt;Spese!$G$53),"",Spese!$A$53),"")</f>
        <v/>
      </c>
      <c r="B1179" s="23">
        <f>IF(A1179="","",Spese!$B$53)</f>
        <v/>
      </c>
      <c r="C1179" s="23">
        <f>IF(A1179="","",Spese!$C$53)</f>
        <v/>
      </c>
      <c r="D1179" s="6">
        <f>IF(A1179="","",23)</f>
        <v/>
      </c>
      <c r="E1179" s="21">
        <f>IF(A1179="","",IFERROR(EDATE(Spese!$I$53,(D1179-1)*Spese!$H$53),""))</f>
        <v/>
      </c>
      <c r="F1179" s="38">
        <f>IF(A1179="","",IFERROR(IF(D1179=Spese!$G$53,Spese!$L$53-Spese!$M$53*(Spese!$G$53-1),Spese!$M$53),""))</f>
        <v/>
      </c>
      <c r="G1179" s="5">
        <f>IF(A1179="","",IFERROR(IF(Spese!$K$53="Annullato","Annullata",IF(Spese!$K$53="Sospeso","Sospesa",IF(Spese!$K$53="Da valutare","Da valutare",IF(E1179="","Da completare",IF(D1179&lt;=Spese!$J$53,"Saldata",IF(E1179&lt;Parametri!$B$3,"Scaduta",IF(E1179&lt;=Parametri!$B$3+Parametri!$B$4,"In scadenza","Programmata"))))))),"Da completare"))</f>
        <v/>
      </c>
      <c r="H1179" s="23">
        <f>IF(A1179="","",Spese!$D$53)</f>
        <v/>
      </c>
    </row>
    <row r="1180">
      <c r="A1180" s="9">
        <f>IFERROR(IF(OR(Spese!$A$53="",24&gt;Spese!$G$53),"",Spese!$A$53),"")</f>
        <v/>
      </c>
      <c r="B1180" s="27">
        <f>IF(A1180="","",Spese!$B$53)</f>
        <v/>
      </c>
      <c r="C1180" s="27">
        <f>IF(A1180="","",Spese!$C$53)</f>
        <v/>
      </c>
      <c r="D1180" s="10">
        <f>IF(A1180="","",24)</f>
        <v/>
      </c>
      <c r="E1180" s="25">
        <f>IF(A1180="","",IFERROR(EDATE(Spese!$I$53,(D1180-1)*Spese!$H$53),""))</f>
        <v/>
      </c>
      <c r="F1180" s="40">
        <f>IF(A1180="","",IFERROR(IF(D1180=Spese!$G$53,Spese!$L$53-Spese!$M$53*(Spese!$G$53-1),Spese!$M$53),""))</f>
        <v/>
      </c>
      <c r="G1180" s="9">
        <f>IF(A1180="","",IFERROR(IF(Spese!$K$53="Annullato","Annullata",IF(Spese!$K$53="Sospeso","Sospesa",IF(Spese!$K$53="Da valutare","Da valutare",IF(E1180="","Da completare",IF(D1180&lt;=Spese!$J$53,"Saldata",IF(E1180&lt;Parametri!$B$3,"Scaduta",IF(E1180&lt;=Parametri!$B$3+Parametri!$B$4,"In scadenza","Programmata"))))))),"Da completare"))</f>
        <v/>
      </c>
      <c r="H1180" s="27">
        <f>IF(A1180="","",Spese!$D$53)</f>
        <v/>
      </c>
    </row>
    <row r="1181">
      <c r="A1181" s="5">
        <f>IFERROR(IF(OR(Spese!$A$54="",1&gt;Spese!$G$54),"",Spese!$A$54),"")</f>
        <v/>
      </c>
      <c r="B1181" s="23">
        <f>IF(A1181="","",Spese!$B$54)</f>
        <v/>
      </c>
      <c r="C1181" s="23">
        <f>IF(A1181="","",Spese!$C$54)</f>
        <v/>
      </c>
      <c r="D1181" s="6">
        <f>IF(A1181="","",1)</f>
        <v/>
      </c>
      <c r="E1181" s="21">
        <f>IF(A1181="","",IFERROR(EDATE(Spese!$I$54,(D1181-1)*Spese!$H$54),""))</f>
        <v/>
      </c>
      <c r="F1181" s="38">
        <f>IF(A1181="","",IFERROR(IF(D1181=Spese!$G$54,Spese!$L$54-Spese!$M$54*(Spese!$G$54-1),Spese!$M$54),""))</f>
        <v/>
      </c>
      <c r="G1181" s="5">
        <f>IF(A1181="","",IFERROR(IF(Spese!$K$54="Annullato","Annullata",IF(Spese!$K$54="Sospeso","Sospesa",IF(Spese!$K$54="Da valutare","Da valutare",IF(E1181="","Da completare",IF(D1181&lt;=Spese!$J$54,"Saldata",IF(E1181&lt;Parametri!$B$3,"Scaduta",IF(E1181&lt;=Parametri!$B$3+Parametri!$B$4,"In scadenza","Programmata"))))))),"Da completare"))</f>
        <v/>
      </c>
      <c r="H1181" s="23">
        <f>IF(A1181="","",Spese!$D$54)</f>
        <v/>
      </c>
    </row>
    <row r="1182">
      <c r="A1182" s="9">
        <f>IFERROR(IF(OR(Spese!$A$54="",2&gt;Spese!$G$54),"",Spese!$A$54),"")</f>
        <v/>
      </c>
      <c r="B1182" s="27">
        <f>IF(A1182="","",Spese!$B$54)</f>
        <v/>
      </c>
      <c r="C1182" s="27">
        <f>IF(A1182="","",Spese!$C$54)</f>
        <v/>
      </c>
      <c r="D1182" s="10">
        <f>IF(A1182="","",2)</f>
        <v/>
      </c>
      <c r="E1182" s="25">
        <f>IF(A1182="","",IFERROR(EDATE(Spese!$I$54,(D1182-1)*Spese!$H$54),""))</f>
        <v/>
      </c>
      <c r="F1182" s="40">
        <f>IF(A1182="","",IFERROR(IF(D1182=Spese!$G$54,Spese!$L$54-Spese!$M$54*(Spese!$G$54-1),Spese!$M$54),""))</f>
        <v/>
      </c>
      <c r="G1182" s="9">
        <f>IF(A1182="","",IFERROR(IF(Spese!$K$54="Annullato","Annullata",IF(Spese!$K$54="Sospeso","Sospesa",IF(Spese!$K$54="Da valutare","Da valutare",IF(E1182="","Da completare",IF(D1182&lt;=Spese!$J$54,"Saldata",IF(E1182&lt;Parametri!$B$3,"Scaduta",IF(E1182&lt;=Parametri!$B$3+Parametri!$B$4,"In scadenza","Programmata"))))))),"Da completare"))</f>
        <v/>
      </c>
      <c r="H1182" s="27">
        <f>IF(A1182="","",Spese!$D$54)</f>
        <v/>
      </c>
    </row>
    <row r="1183">
      <c r="A1183" s="5">
        <f>IFERROR(IF(OR(Spese!$A$54="",3&gt;Spese!$G$54),"",Spese!$A$54),"")</f>
        <v/>
      </c>
      <c r="B1183" s="23">
        <f>IF(A1183="","",Spese!$B$54)</f>
        <v/>
      </c>
      <c r="C1183" s="23">
        <f>IF(A1183="","",Spese!$C$54)</f>
        <v/>
      </c>
      <c r="D1183" s="6">
        <f>IF(A1183="","",3)</f>
        <v/>
      </c>
      <c r="E1183" s="21">
        <f>IF(A1183="","",IFERROR(EDATE(Spese!$I$54,(D1183-1)*Spese!$H$54),""))</f>
        <v/>
      </c>
      <c r="F1183" s="38">
        <f>IF(A1183="","",IFERROR(IF(D1183=Spese!$G$54,Spese!$L$54-Spese!$M$54*(Spese!$G$54-1),Spese!$M$54),""))</f>
        <v/>
      </c>
      <c r="G1183" s="5">
        <f>IF(A1183="","",IFERROR(IF(Spese!$K$54="Annullato","Annullata",IF(Spese!$K$54="Sospeso","Sospesa",IF(Spese!$K$54="Da valutare","Da valutare",IF(E1183="","Da completare",IF(D1183&lt;=Spese!$J$54,"Saldata",IF(E1183&lt;Parametri!$B$3,"Scaduta",IF(E1183&lt;=Parametri!$B$3+Parametri!$B$4,"In scadenza","Programmata"))))))),"Da completare"))</f>
        <v/>
      </c>
      <c r="H1183" s="23">
        <f>IF(A1183="","",Spese!$D$54)</f>
        <v/>
      </c>
    </row>
    <row r="1184">
      <c r="A1184" s="9">
        <f>IFERROR(IF(OR(Spese!$A$54="",4&gt;Spese!$G$54),"",Spese!$A$54),"")</f>
        <v/>
      </c>
      <c r="B1184" s="27">
        <f>IF(A1184="","",Spese!$B$54)</f>
        <v/>
      </c>
      <c r="C1184" s="27">
        <f>IF(A1184="","",Spese!$C$54)</f>
        <v/>
      </c>
      <c r="D1184" s="10">
        <f>IF(A1184="","",4)</f>
        <v/>
      </c>
      <c r="E1184" s="25">
        <f>IF(A1184="","",IFERROR(EDATE(Spese!$I$54,(D1184-1)*Spese!$H$54),""))</f>
        <v/>
      </c>
      <c r="F1184" s="40">
        <f>IF(A1184="","",IFERROR(IF(D1184=Spese!$G$54,Spese!$L$54-Spese!$M$54*(Spese!$G$54-1),Spese!$M$54),""))</f>
        <v/>
      </c>
      <c r="G1184" s="9">
        <f>IF(A1184="","",IFERROR(IF(Spese!$K$54="Annullato","Annullata",IF(Spese!$K$54="Sospeso","Sospesa",IF(Spese!$K$54="Da valutare","Da valutare",IF(E1184="","Da completare",IF(D1184&lt;=Spese!$J$54,"Saldata",IF(E1184&lt;Parametri!$B$3,"Scaduta",IF(E1184&lt;=Parametri!$B$3+Parametri!$B$4,"In scadenza","Programmata"))))))),"Da completare"))</f>
        <v/>
      </c>
      <c r="H1184" s="27">
        <f>IF(A1184="","",Spese!$D$54)</f>
        <v/>
      </c>
    </row>
    <row r="1185">
      <c r="A1185" s="5">
        <f>IFERROR(IF(OR(Spese!$A$54="",5&gt;Spese!$G$54),"",Spese!$A$54),"")</f>
        <v/>
      </c>
      <c r="B1185" s="23">
        <f>IF(A1185="","",Spese!$B$54)</f>
        <v/>
      </c>
      <c r="C1185" s="23">
        <f>IF(A1185="","",Spese!$C$54)</f>
        <v/>
      </c>
      <c r="D1185" s="6">
        <f>IF(A1185="","",5)</f>
        <v/>
      </c>
      <c r="E1185" s="21">
        <f>IF(A1185="","",IFERROR(EDATE(Spese!$I$54,(D1185-1)*Spese!$H$54),""))</f>
        <v/>
      </c>
      <c r="F1185" s="38">
        <f>IF(A1185="","",IFERROR(IF(D1185=Spese!$G$54,Spese!$L$54-Spese!$M$54*(Spese!$G$54-1),Spese!$M$54),""))</f>
        <v/>
      </c>
      <c r="G1185" s="5">
        <f>IF(A1185="","",IFERROR(IF(Spese!$K$54="Annullato","Annullata",IF(Spese!$K$54="Sospeso","Sospesa",IF(Spese!$K$54="Da valutare","Da valutare",IF(E1185="","Da completare",IF(D1185&lt;=Spese!$J$54,"Saldata",IF(E1185&lt;Parametri!$B$3,"Scaduta",IF(E1185&lt;=Parametri!$B$3+Parametri!$B$4,"In scadenza","Programmata"))))))),"Da completare"))</f>
        <v/>
      </c>
      <c r="H1185" s="23">
        <f>IF(A1185="","",Spese!$D$54)</f>
        <v/>
      </c>
    </row>
    <row r="1186">
      <c r="A1186" s="9">
        <f>IFERROR(IF(OR(Spese!$A$54="",6&gt;Spese!$G$54),"",Spese!$A$54),"")</f>
        <v/>
      </c>
      <c r="B1186" s="27">
        <f>IF(A1186="","",Spese!$B$54)</f>
        <v/>
      </c>
      <c r="C1186" s="27">
        <f>IF(A1186="","",Spese!$C$54)</f>
        <v/>
      </c>
      <c r="D1186" s="10">
        <f>IF(A1186="","",6)</f>
        <v/>
      </c>
      <c r="E1186" s="25">
        <f>IF(A1186="","",IFERROR(EDATE(Spese!$I$54,(D1186-1)*Spese!$H$54),""))</f>
        <v/>
      </c>
      <c r="F1186" s="40">
        <f>IF(A1186="","",IFERROR(IF(D1186=Spese!$G$54,Spese!$L$54-Spese!$M$54*(Spese!$G$54-1),Spese!$M$54),""))</f>
        <v/>
      </c>
      <c r="G1186" s="9">
        <f>IF(A1186="","",IFERROR(IF(Spese!$K$54="Annullato","Annullata",IF(Spese!$K$54="Sospeso","Sospesa",IF(Spese!$K$54="Da valutare","Da valutare",IF(E1186="","Da completare",IF(D1186&lt;=Spese!$J$54,"Saldata",IF(E1186&lt;Parametri!$B$3,"Scaduta",IF(E1186&lt;=Parametri!$B$3+Parametri!$B$4,"In scadenza","Programmata"))))))),"Da completare"))</f>
        <v/>
      </c>
      <c r="H1186" s="27">
        <f>IF(A1186="","",Spese!$D$54)</f>
        <v/>
      </c>
    </row>
    <row r="1187">
      <c r="A1187" s="5">
        <f>IFERROR(IF(OR(Spese!$A$54="",7&gt;Spese!$G$54),"",Spese!$A$54),"")</f>
        <v/>
      </c>
      <c r="B1187" s="23">
        <f>IF(A1187="","",Spese!$B$54)</f>
        <v/>
      </c>
      <c r="C1187" s="23">
        <f>IF(A1187="","",Spese!$C$54)</f>
        <v/>
      </c>
      <c r="D1187" s="6">
        <f>IF(A1187="","",7)</f>
        <v/>
      </c>
      <c r="E1187" s="21">
        <f>IF(A1187="","",IFERROR(EDATE(Spese!$I$54,(D1187-1)*Spese!$H$54),""))</f>
        <v/>
      </c>
      <c r="F1187" s="38">
        <f>IF(A1187="","",IFERROR(IF(D1187=Spese!$G$54,Spese!$L$54-Spese!$M$54*(Spese!$G$54-1),Spese!$M$54),""))</f>
        <v/>
      </c>
      <c r="G1187" s="5">
        <f>IF(A1187="","",IFERROR(IF(Spese!$K$54="Annullato","Annullata",IF(Spese!$K$54="Sospeso","Sospesa",IF(Spese!$K$54="Da valutare","Da valutare",IF(E1187="","Da completare",IF(D1187&lt;=Spese!$J$54,"Saldata",IF(E1187&lt;Parametri!$B$3,"Scaduta",IF(E1187&lt;=Parametri!$B$3+Parametri!$B$4,"In scadenza","Programmata"))))))),"Da completare"))</f>
        <v/>
      </c>
      <c r="H1187" s="23">
        <f>IF(A1187="","",Spese!$D$54)</f>
        <v/>
      </c>
    </row>
    <row r="1188">
      <c r="A1188" s="9">
        <f>IFERROR(IF(OR(Spese!$A$54="",8&gt;Spese!$G$54),"",Spese!$A$54),"")</f>
        <v/>
      </c>
      <c r="B1188" s="27">
        <f>IF(A1188="","",Spese!$B$54)</f>
        <v/>
      </c>
      <c r="C1188" s="27">
        <f>IF(A1188="","",Spese!$C$54)</f>
        <v/>
      </c>
      <c r="D1188" s="10">
        <f>IF(A1188="","",8)</f>
        <v/>
      </c>
      <c r="E1188" s="25">
        <f>IF(A1188="","",IFERROR(EDATE(Spese!$I$54,(D1188-1)*Spese!$H$54),""))</f>
        <v/>
      </c>
      <c r="F1188" s="40">
        <f>IF(A1188="","",IFERROR(IF(D1188=Spese!$G$54,Spese!$L$54-Spese!$M$54*(Spese!$G$54-1),Spese!$M$54),""))</f>
        <v/>
      </c>
      <c r="G1188" s="9">
        <f>IF(A1188="","",IFERROR(IF(Spese!$K$54="Annullato","Annullata",IF(Spese!$K$54="Sospeso","Sospesa",IF(Spese!$K$54="Da valutare","Da valutare",IF(E1188="","Da completare",IF(D1188&lt;=Spese!$J$54,"Saldata",IF(E1188&lt;Parametri!$B$3,"Scaduta",IF(E1188&lt;=Parametri!$B$3+Parametri!$B$4,"In scadenza","Programmata"))))))),"Da completare"))</f>
        <v/>
      </c>
      <c r="H1188" s="27">
        <f>IF(A1188="","",Spese!$D$54)</f>
        <v/>
      </c>
    </row>
    <row r="1189">
      <c r="A1189" s="5">
        <f>IFERROR(IF(OR(Spese!$A$54="",9&gt;Spese!$G$54),"",Spese!$A$54),"")</f>
        <v/>
      </c>
      <c r="B1189" s="23">
        <f>IF(A1189="","",Spese!$B$54)</f>
        <v/>
      </c>
      <c r="C1189" s="23">
        <f>IF(A1189="","",Spese!$C$54)</f>
        <v/>
      </c>
      <c r="D1189" s="6">
        <f>IF(A1189="","",9)</f>
        <v/>
      </c>
      <c r="E1189" s="21">
        <f>IF(A1189="","",IFERROR(EDATE(Spese!$I$54,(D1189-1)*Spese!$H$54),""))</f>
        <v/>
      </c>
      <c r="F1189" s="38">
        <f>IF(A1189="","",IFERROR(IF(D1189=Spese!$G$54,Spese!$L$54-Spese!$M$54*(Spese!$G$54-1),Spese!$M$54),""))</f>
        <v/>
      </c>
      <c r="G1189" s="5">
        <f>IF(A1189="","",IFERROR(IF(Spese!$K$54="Annullato","Annullata",IF(Spese!$K$54="Sospeso","Sospesa",IF(Spese!$K$54="Da valutare","Da valutare",IF(E1189="","Da completare",IF(D1189&lt;=Spese!$J$54,"Saldata",IF(E1189&lt;Parametri!$B$3,"Scaduta",IF(E1189&lt;=Parametri!$B$3+Parametri!$B$4,"In scadenza","Programmata"))))))),"Da completare"))</f>
        <v/>
      </c>
      <c r="H1189" s="23">
        <f>IF(A1189="","",Spese!$D$54)</f>
        <v/>
      </c>
    </row>
    <row r="1190">
      <c r="A1190" s="9">
        <f>IFERROR(IF(OR(Spese!$A$54="",10&gt;Spese!$G$54),"",Spese!$A$54),"")</f>
        <v/>
      </c>
      <c r="B1190" s="27">
        <f>IF(A1190="","",Spese!$B$54)</f>
        <v/>
      </c>
      <c r="C1190" s="27">
        <f>IF(A1190="","",Spese!$C$54)</f>
        <v/>
      </c>
      <c r="D1190" s="10">
        <f>IF(A1190="","",10)</f>
        <v/>
      </c>
      <c r="E1190" s="25">
        <f>IF(A1190="","",IFERROR(EDATE(Spese!$I$54,(D1190-1)*Spese!$H$54),""))</f>
        <v/>
      </c>
      <c r="F1190" s="40">
        <f>IF(A1190="","",IFERROR(IF(D1190=Spese!$G$54,Spese!$L$54-Spese!$M$54*(Spese!$G$54-1),Spese!$M$54),""))</f>
        <v/>
      </c>
      <c r="G1190" s="9">
        <f>IF(A1190="","",IFERROR(IF(Spese!$K$54="Annullato","Annullata",IF(Spese!$K$54="Sospeso","Sospesa",IF(Spese!$K$54="Da valutare","Da valutare",IF(E1190="","Da completare",IF(D1190&lt;=Spese!$J$54,"Saldata",IF(E1190&lt;Parametri!$B$3,"Scaduta",IF(E1190&lt;=Parametri!$B$3+Parametri!$B$4,"In scadenza","Programmata"))))))),"Da completare"))</f>
        <v/>
      </c>
      <c r="H1190" s="27">
        <f>IF(A1190="","",Spese!$D$54)</f>
        <v/>
      </c>
    </row>
    <row r="1191">
      <c r="A1191" s="5">
        <f>IFERROR(IF(OR(Spese!$A$54="",11&gt;Spese!$G$54),"",Spese!$A$54),"")</f>
        <v/>
      </c>
      <c r="B1191" s="23">
        <f>IF(A1191="","",Spese!$B$54)</f>
        <v/>
      </c>
      <c r="C1191" s="23">
        <f>IF(A1191="","",Spese!$C$54)</f>
        <v/>
      </c>
      <c r="D1191" s="6">
        <f>IF(A1191="","",11)</f>
        <v/>
      </c>
      <c r="E1191" s="21">
        <f>IF(A1191="","",IFERROR(EDATE(Spese!$I$54,(D1191-1)*Spese!$H$54),""))</f>
        <v/>
      </c>
      <c r="F1191" s="38">
        <f>IF(A1191="","",IFERROR(IF(D1191=Spese!$G$54,Spese!$L$54-Spese!$M$54*(Spese!$G$54-1),Spese!$M$54),""))</f>
        <v/>
      </c>
      <c r="G1191" s="5">
        <f>IF(A1191="","",IFERROR(IF(Spese!$K$54="Annullato","Annullata",IF(Spese!$K$54="Sospeso","Sospesa",IF(Spese!$K$54="Da valutare","Da valutare",IF(E1191="","Da completare",IF(D1191&lt;=Spese!$J$54,"Saldata",IF(E1191&lt;Parametri!$B$3,"Scaduta",IF(E1191&lt;=Parametri!$B$3+Parametri!$B$4,"In scadenza","Programmata"))))))),"Da completare"))</f>
        <v/>
      </c>
      <c r="H1191" s="23">
        <f>IF(A1191="","",Spese!$D$54)</f>
        <v/>
      </c>
    </row>
    <row r="1192">
      <c r="A1192" s="9">
        <f>IFERROR(IF(OR(Spese!$A$54="",12&gt;Spese!$G$54),"",Spese!$A$54),"")</f>
        <v/>
      </c>
      <c r="B1192" s="27">
        <f>IF(A1192="","",Spese!$B$54)</f>
        <v/>
      </c>
      <c r="C1192" s="27">
        <f>IF(A1192="","",Spese!$C$54)</f>
        <v/>
      </c>
      <c r="D1192" s="10">
        <f>IF(A1192="","",12)</f>
        <v/>
      </c>
      <c r="E1192" s="25">
        <f>IF(A1192="","",IFERROR(EDATE(Spese!$I$54,(D1192-1)*Spese!$H$54),""))</f>
        <v/>
      </c>
      <c r="F1192" s="40">
        <f>IF(A1192="","",IFERROR(IF(D1192=Spese!$G$54,Spese!$L$54-Spese!$M$54*(Spese!$G$54-1),Spese!$M$54),""))</f>
        <v/>
      </c>
      <c r="G1192" s="9">
        <f>IF(A1192="","",IFERROR(IF(Spese!$K$54="Annullato","Annullata",IF(Spese!$K$54="Sospeso","Sospesa",IF(Spese!$K$54="Da valutare","Da valutare",IF(E1192="","Da completare",IF(D1192&lt;=Spese!$J$54,"Saldata",IF(E1192&lt;Parametri!$B$3,"Scaduta",IF(E1192&lt;=Parametri!$B$3+Parametri!$B$4,"In scadenza","Programmata"))))))),"Da completare"))</f>
        <v/>
      </c>
      <c r="H1192" s="27">
        <f>IF(A1192="","",Spese!$D$54)</f>
        <v/>
      </c>
    </row>
    <row r="1193">
      <c r="A1193" s="5">
        <f>IFERROR(IF(OR(Spese!$A$54="",13&gt;Spese!$G$54),"",Spese!$A$54),"")</f>
        <v/>
      </c>
      <c r="B1193" s="23">
        <f>IF(A1193="","",Spese!$B$54)</f>
        <v/>
      </c>
      <c r="C1193" s="23">
        <f>IF(A1193="","",Spese!$C$54)</f>
        <v/>
      </c>
      <c r="D1193" s="6">
        <f>IF(A1193="","",13)</f>
        <v/>
      </c>
      <c r="E1193" s="21">
        <f>IF(A1193="","",IFERROR(EDATE(Spese!$I$54,(D1193-1)*Spese!$H$54),""))</f>
        <v/>
      </c>
      <c r="F1193" s="38">
        <f>IF(A1193="","",IFERROR(IF(D1193=Spese!$G$54,Spese!$L$54-Spese!$M$54*(Spese!$G$54-1),Spese!$M$54),""))</f>
        <v/>
      </c>
      <c r="G1193" s="5">
        <f>IF(A1193="","",IFERROR(IF(Spese!$K$54="Annullato","Annullata",IF(Spese!$K$54="Sospeso","Sospesa",IF(Spese!$K$54="Da valutare","Da valutare",IF(E1193="","Da completare",IF(D1193&lt;=Spese!$J$54,"Saldata",IF(E1193&lt;Parametri!$B$3,"Scaduta",IF(E1193&lt;=Parametri!$B$3+Parametri!$B$4,"In scadenza","Programmata"))))))),"Da completare"))</f>
        <v/>
      </c>
      <c r="H1193" s="23">
        <f>IF(A1193="","",Spese!$D$54)</f>
        <v/>
      </c>
    </row>
    <row r="1194">
      <c r="A1194" s="9">
        <f>IFERROR(IF(OR(Spese!$A$54="",14&gt;Spese!$G$54),"",Spese!$A$54),"")</f>
        <v/>
      </c>
      <c r="B1194" s="27">
        <f>IF(A1194="","",Spese!$B$54)</f>
        <v/>
      </c>
      <c r="C1194" s="27">
        <f>IF(A1194="","",Spese!$C$54)</f>
        <v/>
      </c>
      <c r="D1194" s="10">
        <f>IF(A1194="","",14)</f>
        <v/>
      </c>
      <c r="E1194" s="25">
        <f>IF(A1194="","",IFERROR(EDATE(Spese!$I$54,(D1194-1)*Spese!$H$54),""))</f>
        <v/>
      </c>
      <c r="F1194" s="40">
        <f>IF(A1194="","",IFERROR(IF(D1194=Spese!$G$54,Spese!$L$54-Spese!$M$54*(Spese!$G$54-1),Spese!$M$54),""))</f>
        <v/>
      </c>
      <c r="G1194" s="9">
        <f>IF(A1194="","",IFERROR(IF(Spese!$K$54="Annullato","Annullata",IF(Spese!$K$54="Sospeso","Sospesa",IF(Spese!$K$54="Da valutare","Da valutare",IF(E1194="","Da completare",IF(D1194&lt;=Spese!$J$54,"Saldata",IF(E1194&lt;Parametri!$B$3,"Scaduta",IF(E1194&lt;=Parametri!$B$3+Parametri!$B$4,"In scadenza","Programmata"))))))),"Da completare"))</f>
        <v/>
      </c>
      <c r="H1194" s="27">
        <f>IF(A1194="","",Spese!$D$54)</f>
        <v/>
      </c>
    </row>
    <row r="1195">
      <c r="A1195" s="5">
        <f>IFERROR(IF(OR(Spese!$A$54="",15&gt;Spese!$G$54),"",Spese!$A$54),"")</f>
        <v/>
      </c>
      <c r="B1195" s="23">
        <f>IF(A1195="","",Spese!$B$54)</f>
        <v/>
      </c>
      <c r="C1195" s="23">
        <f>IF(A1195="","",Spese!$C$54)</f>
        <v/>
      </c>
      <c r="D1195" s="6">
        <f>IF(A1195="","",15)</f>
        <v/>
      </c>
      <c r="E1195" s="21">
        <f>IF(A1195="","",IFERROR(EDATE(Spese!$I$54,(D1195-1)*Spese!$H$54),""))</f>
        <v/>
      </c>
      <c r="F1195" s="38">
        <f>IF(A1195="","",IFERROR(IF(D1195=Spese!$G$54,Spese!$L$54-Spese!$M$54*(Spese!$G$54-1),Spese!$M$54),""))</f>
        <v/>
      </c>
      <c r="G1195" s="5">
        <f>IF(A1195="","",IFERROR(IF(Spese!$K$54="Annullato","Annullata",IF(Spese!$K$54="Sospeso","Sospesa",IF(Spese!$K$54="Da valutare","Da valutare",IF(E1195="","Da completare",IF(D1195&lt;=Spese!$J$54,"Saldata",IF(E1195&lt;Parametri!$B$3,"Scaduta",IF(E1195&lt;=Parametri!$B$3+Parametri!$B$4,"In scadenza","Programmata"))))))),"Da completare"))</f>
        <v/>
      </c>
      <c r="H1195" s="23">
        <f>IF(A1195="","",Spese!$D$54)</f>
        <v/>
      </c>
    </row>
    <row r="1196">
      <c r="A1196" s="9">
        <f>IFERROR(IF(OR(Spese!$A$54="",16&gt;Spese!$G$54),"",Spese!$A$54),"")</f>
        <v/>
      </c>
      <c r="B1196" s="27">
        <f>IF(A1196="","",Spese!$B$54)</f>
        <v/>
      </c>
      <c r="C1196" s="27">
        <f>IF(A1196="","",Spese!$C$54)</f>
        <v/>
      </c>
      <c r="D1196" s="10">
        <f>IF(A1196="","",16)</f>
        <v/>
      </c>
      <c r="E1196" s="25">
        <f>IF(A1196="","",IFERROR(EDATE(Spese!$I$54,(D1196-1)*Spese!$H$54),""))</f>
        <v/>
      </c>
      <c r="F1196" s="40">
        <f>IF(A1196="","",IFERROR(IF(D1196=Spese!$G$54,Spese!$L$54-Spese!$M$54*(Spese!$G$54-1),Spese!$M$54),""))</f>
        <v/>
      </c>
      <c r="G1196" s="9">
        <f>IF(A1196="","",IFERROR(IF(Spese!$K$54="Annullato","Annullata",IF(Spese!$K$54="Sospeso","Sospesa",IF(Spese!$K$54="Da valutare","Da valutare",IF(E1196="","Da completare",IF(D1196&lt;=Spese!$J$54,"Saldata",IF(E1196&lt;Parametri!$B$3,"Scaduta",IF(E1196&lt;=Parametri!$B$3+Parametri!$B$4,"In scadenza","Programmata"))))))),"Da completare"))</f>
        <v/>
      </c>
      <c r="H1196" s="27">
        <f>IF(A1196="","",Spese!$D$54)</f>
        <v/>
      </c>
    </row>
    <row r="1197">
      <c r="A1197" s="5">
        <f>IFERROR(IF(OR(Spese!$A$54="",17&gt;Spese!$G$54),"",Spese!$A$54),"")</f>
        <v/>
      </c>
      <c r="B1197" s="23">
        <f>IF(A1197="","",Spese!$B$54)</f>
        <v/>
      </c>
      <c r="C1197" s="23">
        <f>IF(A1197="","",Spese!$C$54)</f>
        <v/>
      </c>
      <c r="D1197" s="6">
        <f>IF(A1197="","",17)</f>
        <v/>
      </c>
      <c r="E1197" s="21">
        <f>IF(A1197="","",IFERROR(EDATE(Spese!$I$54,(D1197-1)*Spese!$H$54),""))</f>
        <v/>
      </c>
      <c r="F1197" s="38">
        <f>IF(A1197="","",IFERROR(IF(D1197=Spese!$G$54,Spese!$L$54-Spese!$M$54*(Spese!$G$54-1),Spese!$M$54),""))</f>
        <v/>
      </c>
      <c r="G1197" s="5">
        <f>IF(A1197="","",IFERROR(IF(Spese!$K$54="Annullato","Annullata",IF(Spese!$K$54="Sospeso","Sospesa",IF(Spese!$K$54="Da valutare","Da valutare",IF(E1197="","Da completare",IF(D1197&lt;=Spese!$J$54,"Saldata",IF(E1197&lt;Parametri!$B$3,"Scaduta",IF(E1197&lt;=Parametri!$B$3+Parametri!$B$4,"In scadenza","Programmata"))))))),"Da completare"))</f>
        <v/>
      </c>
      <c r="H1197" s="23">
        <f>IF(A1197="","",Spese!$D$54)</f>
        <v/>
      </c>
    </row>
    <row r="1198">
      <c r="A1198" s="9">
        <f>IFERROR(IF(OR(Spese!$A$54="",18&gt;Spese!$G$54),"",Spese!$A$54),"")</f>
        <v/>
      </c>
      <c r="B1198" s="27">
        <f>IF(A1198="","",Spese!$B$54)</f>
        <v/>
      </c>
      <c r="C1198" s="27">
        <f>IF(A1198="","",Spese!$C$54)</f>
        <v/>
      </c>
      <c r="D1198" s="10">
        <f>IF(A1198="","",18)</f>
        <v/>
      </c>
      <c r="E1198" s="25">
        <f>IF(A1198="","",IFERROR(EDATE(Spese!$I$54,(D1198-1)*Spese!$H$54),""))</f>
        <v/>
      </c>
      <c r="F1198" s="40">
        <f>IF(A1198="","",IFERROR(IF(D1198=Spese!$G$54,Spese!$L$54-Spese!$M$54*(Spese!$G$54-1),Spese!$M$54),""))</f>
        <v/>
      </c>
      <c r="G1198" s="9">
        <f>IF(A1198="","",IFERROR(IF(Spese!$K$54="Annullato","Annullata",IF(Spese!$K$54="Sospeso","Sospesa",IF(Spese!$K$54="Da valutare","Da valutare",IF(E1198="","Da completare",IF(D1198&lt;=Spese!$J$54,"Saldata",IF(E1198&lt;Parametri!$B$3,"Scaduta",IF(E1198&lt;=Parametri!$B$3+Parametri!$B$4,"In scadenza","Programmata"))))))),"Da completare"))</f>
        <v/>
      </c>
      <c r="H1198" s="27">
        <f>IF(A1198="","",Spese!$D$54)</f>
        <v/>
      </c>
    </row>
    <row r="1199">
      <c r="A1199" s="5">
        <f>IFERROR(IF(OR(Spese!$A$54="",19&gt;Spese!$G$54),"",Spese!$A$54),"")</f>
        <v/>
      </c>
      <c r="B1199" s="23">
        <f>IF(A1199="","",Spese!$B$54)</f>
        <v/>
      </c>
      <c r="C1199" s="23">
        <f>IF(A1199="","",Spese!$C$54)</f>
        <v/>
      </c>
      <c r="D1199" s="6">
        <f>IF(A1199="","",19)</f>
        <v/>
      </c>
      <c r="E1199" s="21">
        <f>IF(A1199="","",IFERROR(EDATE(Spese!$I$54,(D1199-1)*Spese!$H$54),""))</f>
        <v/>
      </c>
      <c r="F1199" s="38">
        <f>IF(A1199="","",IFERROR(IF(D1199=Spese!$G$54,Spese!$L$54-Spese!$M$54*(Spese!$G$54-1),Spese!$M$54),""))</f>
        <v/>
      </c>
      <c r="G1199" s="5">
        <f>IF(A1199="","",IFERROR(IF(Spese!$K$54="Annullato","Annullata",IF(Spese!$K$54="Sospeso","Sospesa",IF(Spese!$K$54="Da valutare","Da valutare",IF(E1199="","Da completare",IF(D1199&lt;=Spese!$J$54,"Saldata",IF(E1199&lt;Parametri!$B$3,"Scaduta",IF(E1199&lt;=Parametri!$B$3+Parametri!$B$4,"In scadenza","Programmata"))))))),"Da completare"))</f>
        <v/>
      </c>
      <c r="H1199" s="23">
        <f>IF(A1199="","",Spese!$D$54)</f>
        <v/>
      </c>
    </row>
    <row r="1200">
      <c r="A1200" s="9">
        <f>IFERROR(IF(OR(Spese!$A$54="",20&gt;Spese!$G$54),"",Spese!$A$54),"")</f>
        <v/>
      </c>
      <c r="B1200" s="27">
        <f>IF(A1200="","",Spese!$B$54)</f>
        <v/>
      </c>
      <c r="C1200" s="27">
        <f>IF(A1200="","",Spese!$C$54)</f>
        <v/>
      </c>
      <c r="D1200" s="10">
        <f>IF(A1200="","",20)</f>
        <v/>
      </c>
      <c r="E1200" s="25">
        <f>IF(A1200="","",IFERROR(EDATE(Spese!$I$54,(D1200-1)*Spese!$H$54),""))</f>
        <v/>
      </c>
      <c r="F1200" s="40">
        <f>IF(A1200="","",IFERROR(IF(D1200=Spese!$G$54,Spese!$L$54-Spese!$M$54*(Spese!$G$54-1),Spese!$M$54),""))</f>
        <v/>
      </c>
      <c r="G1200" s="9">
        <f>IF(A1200="","",IFERROR(IF(Spese!$K$54="Annullato","Annullata",IF(Spese!$K$54="Sospeso","Sospesa",IF(Spese!$K$54="Da valutare","Da valutare",IF(E1200="","Da completare",IF(D1200&lt;=Spese!$J$54,"Saldata",IF(E1200&lt;Parametri!$B$3,"Scaduta",IF(E1200&lt;=Parametri!$B$3+Parametri!$B$4,"In scadenza","Programmata"))))))),"Da completare"))</f>
        <v/>
      </c>
      <c r="H1200" s="27">
        <f>IF(A1200="","",Spese!$D$54)</f>
        <v/>
      </c>
    </row>
    <row r="1201">
      <c r="A1201" s="5">
        <f>IFERROR(IF(OR(Spese!$A$54="",21&gt;Spese!$G$54),"",Spese!$A$54),"")</f>
        <v/>
      </c>
      <c r="B1201" s="23">
        <f>IF(A1201="","",Spese!$B$54)</f>
        <v/>
      </c>
      <c r="C1201" s="23">
        <f>IF(A1201="","",Spese!$C$54)</f>
        <v/>
      </c>
      <c r="D1201" s="6">
        <f>IF(A1201="","",21)</f>
        <v/>
      </c>
      <c r="E1201" s="21">
        <f>IF(A1201="","",IFERROR(EDATE(Spese!$I$54,(D1201-1)*Spese!$H$54),""))</f>
        <v/>
      </c>
      <c r="F1201" s="38">
        <f>IF(A1201="","",IFERROR(IF(D1201=Spese!$G$54,Spese!$L$54-Spese!$M$54*(Spese!$G$54-1),Spese!$M$54),""))</f>
        <v/>
      </c>
      <c r="G1201" s="5">
        <f>IF(A1201="","",IFERROR(IF(Spese!$K$54="Annullato","Annullata",IF(Spese!$K$54="Sospeso","Sospesa",IF(Spese!$K$54="Da valutare","Da valutare",IF(E1201="","Da completare",IF(D1201&lt;=Spese!$J$54,"Saldata",IF(E1201&lt;Parametri!$B$3,"Scaduta",IF(E1201&lt;=Parametri!$B$3+Parametri!$B$4,"In scadenza","Programmata"))))))),"Da completare"))</f>
        <v/>
      </c>
      <c r="H1201" s="23">
        <f>IF(A1201="","",Spese!$D$54)</f>
        <v/>
      </c>
    </row>
    <row r="1202">
      <c r="A1202" s="9">
        <f>IFERROR(IF(OR(Spese!$A$54="",22&gt;Spese!$G$54),"",Spese!$A$54),"")</f>
        <v/>
      </c>
      <c r="B1202" s="27">
        <f>IF(A1202="","",Spese!$B$54)</f>
        <v/>
      </c>
      <c r="C1202" s="27">
        <f>IF(A1202="","",Spese!$C$54)</f>
        <v/>
      </c>
      <c r="D1202" s="10">
        <f>IF(A1202="","",22)</f>
        <v/>
      </c>
      <c r="E1202" s="25">
        <f>IF(A1202="","",IFERROR(EDATE(Spese!$I$54,(D1202-1)*Spese!$H$54),""))</f>
        <v/>
      </c>
      <c r="F1202" s="40">
        <f>IF(A1202="","",IFERROR(IF(D1202=Spese!$G$54,Spese!$L$54-Spese!$M$54*(Spese!$G$54-1),Spese!$M$54),""))</f>
        <v/>
      </c>
      <c r="G1202" s="9">
        <f>IF(A1202="","",IFERROR(IF(Spese!$K$54="Annullato","Annullata",IF(Spese!$K$54="Sospeso","Sospesa",IF(Spese!$K$54="Da valutare","Da valutare",IF(E1202="","Da completare",IF(D1202&lt;=Spese!$J$54,"Saldata",IF(E1202&lt;Parametri!$B$3,"Scaduta",IF(E1202&lt;=Parametri!$B$3+Parametri!$B$4,"In scadenza","Programmata"))))))),"Da completare"))</f>
        <v/>
      </c>
      <c r="H1202" s="27">
        <f>IF(A1202="","",Spese!$D$54)</f>
        <v/>
      </c>
    </row>
    <row r="1203">
      <c r="A1203" s="5">
        <f>IFERROR(IF(OR(Spese!$A$54="",23&gt;Spese!$G$54),"",Spese!$A$54),"")</f>
        <v/>
      </c>
      <c r="B1203" s="23">
        <f>IF(A1203="","",Spese!$B$54)</f>
        <v/>
      </c>
      <c r="C1203" s="23">
        <f>IF(A1203="","",Spese!$C$54)</f>
        <v/>
      </c>
      <c r="D1203" s="6">
        <f>IF(A1203="","",23)</f>
        <v/>
      </c>
      <c r="E1203" s="21">
        <f>IF(A1203="","",IFERROR(EDATE(Spese!$I$54,(D1203-1)*Spese!$H$54),""))</f>
        <v/>
      </c>
      <c r="F1203" s="38">
        <f>IF(A1203="","",IFERROR(IF(D1203=Spese!$G$54,Spese!$L$54-Spese!$M$54*(Spese!$G$54-1),Spese!$M$54),""))</f>
        <v/>
      </c>
      <c r="G1203" s="5">
        <f>IF(A1203="","",IFERROR(IF(Spese!$K$54="Annullato","Annullata",IF(Spese!$K$54="Sospeso","Sospesa",IF(Spese!$K$54="Da valutare","Da valutare",IF(E1203="","Da completare",IF(D1203&lt;=Spese!$J$54,"Saldata",IF(E1203&lt;Parametri!$B$3,"Scaduta",IF(E1203&lt;=Parametri!$B$3+Parametri!$B$4,"In scadenza","Programmata"))))))),"Da completare"))</f>
        <v/>
      </c>
      <c r="H1203" s="23">
        <f>IF(A1203="","",Spese!$D$54)</f>
        <v/>
      </c>
    </row>
    <row r="1204">
      <c r="A1204" s="9">
        <f>IFERROR(IF(OR(Spese!$A$54="",24&gt;Spese!$G$54),"",Spese!$A$54),"")</f>
        <v/>
      </c>
      <c r="B1204" s="27">
        <f>IF(A1204="","",Spese!$B$54)</f>
        <v/>
      </c>
      <c r="C1204" s="27">
        <f>IF(A1204="","",Spese!$C$54)</f>
        <v/>
      </c>
      <c r="D1204" s="10">
        <f>IF(A1204="","",24)</f>
        <v/>
      </c>
      <c r="E1204" s="25">
        <f>IF(A1204="","",IFERROR(EDATE(Spese!$I$54,(D1204-1)*Spese!$H$54),""))</f>
        <v/>
      </c>
      <c r="F1204" s="40">
        <f>IF(A1204="","",IFERROR(IF(D1204=Spese!$G$54,Spese!$L$54-Spese!$M$54*(Spese!$G$54-1),Spese!$M$54),""))</f>
        <v/>
      </c>
      <c r="G1204" s="9">
        <f>IF(A1204="","",IFERROR(IF(Spese!$K$54="Annullato","Annullata",IF(Spese!$K$54="Sospeso","Sospesa",IF(Spese!$K$54="Da valutare","Da valutare",IF(E1204="","Da completare",IF(D1204&lt;=Spese!$J$54,"Saldata",IF(E1204&lt;Parametri!$B$3,"Scaduta",IF(E1204&lt;=Parametri!$B$3+Parametri!$B$4,"In scadenza","Programmata"))))))),"Da completare"))</f>
        <v/>
      </c>
      <c r="H1204" s="27">
        <f>IF(A1204="","",Spese!$D$54)</f>
        <v/>
      </c>
    </row>
    <row r="1205">
      <c r="A1205" s="5">
        <f>IFERROR(IF(OR(Spese!$A$55="",1&gt;Spese!$G$55),"",Spese!$A$55),"")</f>
        <v/>
      </c>
      <c r="B1205" s="23">
        <f>IF(A1205="","",Spese!$B$55)</f>
        <v/>
      </c>
      <c r="C1205" s="23">
        <f>IF(A1205="","",Spese!$C$55)</f>
        <v/>
      </c>
      <c r="D1205" s="6">
        <f>IF(A1205="","",1)</f>
        <v/>
      </c>
      <c r="E1205" s="21">
        <f>IF(A1205="","",IFERROR(EDATE(Spese!$I$55,(D1205-1)*Spese!$H$55),""))</f>
        <v/>
      </c>
      <c r="F1205" s="38">
        <f>IF(A1205="","",IFERROR(IF(D1205=Spese!$G$55,Spese!$L$55-Spese!$M$55*(Spese!$G$55-1),Spese!$M$55),""))</f>
        <v/>
      </c>
      <c r="G1205" s="5">
        <f>IF(A1205="","",IFERROR(IF(Spese!$K$55="Annullato","Annullata",IF(Spese!$K$55="Sospeso","Sospesa",IF(Spese!$K$55="Da valutare","Da valutare",IF(E1205="","Da completare",IF(D1205&lt;=Spese!$J$55,"Saldata",IF(E1205&lt;Parametri!$B$3,"Scaduta",IF(E1205&lt;=Parametri!$B$3+Parametri!$B$4,"In scadenza","Programmata"))))))),"Da completare"))</f>
        <v/>
      </c>
      <c r="H1205" s="23">
        <f>IF(A1205="","",Spese!$D$55)</f>
        <v/>
      </c>
    </row>
    <row r="1206">
      <c r="A1206" s="9">
        <f>IFERROR(IF(OR(Spese!$A$55="",2&gt;Spese!$G$55),"",Spese!$A$55),"")</f>
        <v/>
      </c>
      <c r="B1206" s="27">
        <f>IF(A1206="","",Spese!$B$55)</f>
        <v/>
      </c>
      <c r="C1206" s="27">
        <f>IF(A1206="","",Spese!$C$55)</f>
        <v/>
      </c>
      <c r="D1206" s="10">
        <f>IF(A1206="","",2)</f>
        <v/>
      </c>
      <c r="E1206" s="25">
        <f>IF(A1206="","",IFERROR(EDATE(Spese!$I$55,(D1206-1)*Spese!$H$55),""))</f>
        <v/>
      </c>
      <c r="F1206" s="40">
        <f>IF(A1206="","",IFERROR(IF(D1206=Spese!$G$55,Spese!$L$55-Spese!$M$55*(Spese!$G$55-1),Spese!$M$55),""))</f>
        <v/>
      </c>
      <c r="G1206" s="9">
        <f>IF(A1206="","",IFERROR(IF(Spese!$K$55="Annullato","Annullata",IF(Spese!$K$55="Sospeso","Sospesa",IF(Spese!$K$55="Da valutare","Da valutare",IF(E1206="","Da completare",IF(D1206&lt;=Spese!$J$55,"Saldata",IF(E1206&lt;Parametri!$B$3,"Scaduta",IF(E1206&lt;=Parametri!$B$3+Parametri!$B$4,"In scadenza","Programmata"))))))),"Da completare"))</f>
        <v/>
      </c>
      <c r="H1206" s="27">
        <f>IF(A1206="","",Spese!$D$55)</f>
        <v/>
      </c>
    </row>
    <row r="1207">
      <c r="A1207" s="5">
        <f>IFERROR(IF(OR(Spese!$A$55="",3&gt;Spese!$G$55),"",Spese!$A$55),"")</f>
        <v/>
      </c>
      <c r="B1207" s="23">
        <f>IF(A1207="","",Spese!$B$55)</f>
        <v/>
      </c>
      <c r="C1207" s="23">
        <f>IF(A1207="","",Spese!$C$55)</f>
        <v/>
      </c>
      <c r="D1207" s="6">
        <f>IF(A1207="","",3)</f>
        <v/>
      </c>
      <c r="E1207" s="21">
        <f>IF(A1207="","",IFERROR(EDATE(Spese!$I$55,(D1207-1)*Spese!$H$55),""))</f>
        <v/>
      </c>
      <c r="F1207" s="38">
        <f>IF(A1207="","",IFERROR(IF(D1207=Spese!$G$55,Spese!$L$55-Spese!$M$55*(Spese!$G$55-1),Spese!$M$55),""))</f>
        <v/>
      </c>
      <c r="G1207" s="5">
        <f>IF(A1207="","",IFERROR(IF(Spese!$K$55="Annullato","Annullata",IF(Spese!$K$55="Sospeso","Sospesa",IF(Spese!$K$55="Da valutare","Da valutare",IF(E1207="","Da completare",IF(D1207&lt;=Spese!$J$55,"Saldata",IF(E1207&lt;Parametri!$B$3,"Scaduta",IF(E1207&lt;=Parametri!$B$3+Parametri!$B$4,"In scadenza","Programmata"))))))),"Da completare"))</f>
        <v/>
      </c>
      <c r="H1207" s="23">
        <f>IF(A1207="","",Spese!$D$55)</f>
        <v/>
      </c>
    </row>
    <row r="1208">
      <c r="A1208" s="9">
        <f>IFERROR(IF(OR(Spese!$A$55="",4&gt;Spese!$G$55),"",Spese!$A$55),"")</f>
        <v/>
      </c>
      <c r="B1208" s="27">
        <f>IF(A1208="","",Spese!$B$55)</f>
        <v/>
      </c>
      <c r="C1208" s="27">
        <f>IF(A1208="","",Spese!$C$55)</f>
        <v/>
      </c>
      <c r="D1208" s="10">
        <f>IF(A1208="","",4)</f>
        <v/>
      </c>
      <c r="E1208" s="25">
        <f>IF(A1208="","",IFERROR(EDATE(Spese!$I$55,(D1208-1)*Spese!$H$55),""))</f>
        <v/>
      </c>
      <c r="F1208" s="40">
        <f>IF(A1208="","",IFERROR(IF(D1208=Spese!$G$55,Spese!$L$55-Spese!$M$55*(Spese!$G$55-1),Spese!$M$55),""))</f>
        <v/>
      </c>
      <c r="G1208" s="9">
        <f>IF(A1208="","",IFERROR(IF(Spese!$K$55="Annullato","Annullata",IF(Spese!$K$55="Sospeso","Sospesa",IF(Spese!$K$55="Da valutare","Da valutare",IF(E1208="","Da completare",IF(D1208&lt;=Spese!$J$55,"Saldata",IF(E1208&lt;Parametri!$B$3,"Scaduta",IF(E1208&lt;=Parametri!$B$3+Parametri!$B$4,"In scadenza","Programmata"))))))),"Da completare"))</f>
        <v/>
      </c>
      <c r="H1208" s="27">
        <f>IF(A1208="","",Spese!$D$55)</f>
        <v/>
      </c>
    </row>
    <row r="1209">
      <c r="A1209" s="5">
        <f>IFERROR(IF(OR(Spese!$A$55="",5&gt;Spese!$G$55),"",Spese!$A$55),"")</f>
        <v/>
      </c>
      <c r="B1209" s="23">
        <f>IF(A1209="","",Spese!$B$55)</f>
        <v/>
      </c>
      <c r="C1209" s="23">
        <f>IF(A1209="","",Spese!$C$55)</f>
        <v/>
      </c>
      <c r="D1209" s="6">
        <f>IF(A1209="","",5)</f>
        <v/>
      </c>
      <c r="E1209" s="21">
        <f>IF(A1209="","",IFERROR(EDATE(Spese!$I$55,(D1209-1)*Spese!$H$55),""))</f>
        <v/>
      </c>
      <c r="F1209" s="38">
        <f>IF(A1209="","",IFERROR(IF(D1209=Spese!$G$55,Spese!$L$55-Spese!$M$55*(Spese!$G$55-1),Spese!$M$55),""))</f>
        <v/>
      </c>
      <c r="G1209" s="5">
        <f>IF(A1209="","",IFERROR(IF(Spese!$K$55="Annullato","Annullata",IF(Spese!$K$55="Sospeso","Sospesa",IF(Spese!$K$55="Da valutare","Da valutare",IF(E1209="","Da completare",IF(D1209&lt;=Spese!$J$55,"Saldata",IF(E1209&lt;Parametri!$B$3,"Scaduta",IF(E1209&lt;=Parametri!$B$3+Parametri!$B$4,"In scadenza","Programmata"))))))),"Da completare"))</f>
        <v/>
      </c>
      <c r="H1209" s="23">
        <f>IF(A1209="","",Spese!$D$55)</f>
        <v/>
      </c>
    </row>
    <row r="1210">
      <c r="A1210" s="9">
        <f>IFERROR(IF(OR(Spese!$A$55="",6&gt;Spese!$G$55),"",Spese!$A$55),"")</f>
        <v/>
      </c>
      <c r="B1210" s="27">
        <f>IF(A1210="","",Spese!$B$55)</f>
        <v/>
      </c>
      <c r="C1210" s="27">
        <f>IF(A1210="","",Spese!$C$55)</f>
        <v/>
      </c>
      <c r="D1210" s="10">
        <f>IF(A1210="","",6)</f>
        <v/>
      </c>
      <c r="E1210" s="25">
        <f>IF(A1210="","",IFERROR(EDATE(Spese!$I$55,(D1210-1)*Spese!$H$55),""))</f>
        <v/>
      </c>
      <c r="F1210" s="40">
        <f>IF(A1210="","",IFERROR(IF(D1210=Spese!$G$55,Spese!$L$55-Spese!$M$55*(Spese!$G$55-1),Spese!$M$55),""))</f>
        <v/>
      </c>
      <c r="G1210" s="9">
        <f>IF(A1210="","",IFERROR(IF(Spese!$K$55="Annullato","Annullata",IF(Spese!$K$55="Sospeso","Sospesa",IF(Spese!$K$55="Da valutare","Da valutare",IF(E1210="","Da completare",IF(D1210&lt;=Spese!$J$55,"Saldata",IF(E1210&lt;Parametri!$B$3,"Scaduta",IF(E1210&lt;=Parametri!$B$3+Parametri!$B$4,"In scadenza","Programmata"))))))),"Da completare"))</f>
        <v/>
      </c>
      <c r="H1210" s="27">
        <f>IF(A1210="","",Spese!$D$55)</f>
        <v/>
      </c>
    </row>
    <row r="1211">
      <c r="A1211" s="5">
        <f>IFERROR(IF(OR(Spese!$A$55="",7&gt;Spese!$G$55),"",Spese!$A$55),"")</f>
        <v/>
      </c>
      <c r="B1211" s="23">
        <f>IF(A1211="","",Spese!$B$55)</f>
        <v/>
      </c>
      <c r="C1211" s="23">
        <f>IF(A1211="","",Spese!$C$55)</f>
        <v/>
      </c>
      <c r="D1211" s="6">
        <f>IF(A1211="","",7)</f>
        <v/>
      </c>
      <c r="E1211" s="21">
        <f>IF(A1211="","",IFERROR(EDATE(Spese!$I$55,(D1211-1)*Spese!$H$55),""))</f>
        <v/>
      </c>
      <c r="F1211" s="38">
        <f>IF(A1211="","",IFERROR(IF(D1211=Spese!$G$55,Spese!$L$55-Spese!$M$55*(Spese!$G$55-1),Spese!$M$55),""))</f>
        <v/>
      </c>
      <c r="G1211" s="5">
        <f>IF(A1211="","",IFERROR(IF(Spese!$K$55="Annullato","Annullata",IF(Spese!$K$55="Sospeso","Sospesa",IF(Spese!$K$55="Da valutare","Da valutare",IF(E1211="","Da completare",IF(D1211&lt;=Spese!$J$55,"Saldata",IF(E1211&lt;Parametri!$B$3,"Scaduta",IF(E1211&lt;=Parametri!$B$3+Parametri!$B$4,"In scadenza","Programmata"))))))),"Da completare"))</f>
        <v/>
      </c>
      <c r="H1211" s="23">
        <f>IF(A1211="","",Spese!$D$55)</f>
        <v/>
      </c>
    </row>
    <row r="1212">
      <c r="A1212" s="9">
        <f>IFERROR(IF(OR(Spese!$A$55="",8&gt;Spese!$G$55),"",Spese!$A$55),"")</f>
        <v/>
      </c>
      <c r="B1212" s="27">
        <f>IF(A1212="","",Spese!$B$55)</f>
        <v/>
      </c>
      <c r="C1212" s="27">
        <f>IF(A1212="","",Spese!$C$55)</f>
        <v/>
      </c>
      <c r="D1212" s="10">
        <f>IF(A1212="","",8)</f>
        <v/>
      </c>
      <c r="E1212" s="25">
        <f>IF(A1212="","",IFERROR(EDATE(Spese!$I$55,(D1212-1)*Spese!$H$55),""))</f>
        <v/>
      </c>
      <c r="F1212" s="40">
        <f>IF(A1212="","",IFERROR(IF(D1212=Spese!$G$55,Spese!$L$55-Spese!$M$55*(Spese!$G$55-1),Spese!$M$55),""))</f>
        <v/>
      </c>
      <c r="G1212" s="9">
        <f>IF(A1212="","",IFERROR(IF(Spese!$K$55="Annullato","Annullata",IF(Spese!$K$55="Sospeso","Sospesa",IF(Spese!$K$55="Da valutare","Da valutare",IF(E1212="","Da completare",IF(D1212&lt;=Spese!$J$55,"Saldata",IF(E1212&lt;Parametri!$B$3,"Scaduta",IF(E1212&lt;=Parametri!$B$3+Parametri!$B$4,"In scadenza","Programmata"))))))),"Da completare"))</f>
        <v/>
      </c>
      <c r="H1212" s="27">
        <f>IF(A1212="","",Spese!$D$55)</f>
        <v/>
      </c>
    </row>
    <row r="1213">
      <c r="A1213" s="5">
        <f>IFERROR(IF(OR(Spese!$A$55="",9&gt;Spese!$G$55),"",Spese!$A$55),"")</f>
        <v/>
      </c>
      <c r="B1213" s="23">
        <f>IF(A1213="","",Spese!$B$55)</f>
        <v/>
      </c>
      <c r="C1213" s="23">
        <f>IF(A1213="","",Spese!$C$55)</f>
        <v/>
      </c>
      <c r="D1213" s="6">
        <f>IF(A1213="","",9)</f>
        <v/>
      </c>
      <c r="E1213" s="21">
        <f>IF(A1213="","",IFERROR(EDATE(Spese!$I$55,(D1213-1)*Spese!$H$55),""))</f>
        <v/>
      </c>
      <c r="F1213" s="38">
        <f>IF(A1213="","",IFERROR(IF(D1213=Spese!$G$55,Spese!$L$55-Spese!$M$55*(Spese!$G$55-1),Spese!$M$55),""))</f>
        <v/>
      </c>
      <c r="G1213" s="5">
        <f>IF(A1213="","",IFERROR(IF(Spese!$K$55="Annullato","Annullata",IF(Spese!$K$55="Sospeso","Sospesa",IF(Spese!$K$55="Da valutare","Da valutare",IF(E1213="","Da completare",IF(D1213&lt;=Spese!$J$55,"Saldata",IF(E1213&lt;Parametri!$B$3,"Scaduta",IF(E1213&lt;=Parametri!$B$3+Parametri!$B$4,"In scadenza","Programmata"))))))),"Da completare"))</f>
        <v/>
      </c>
      <c r="H1213" s="23">
        <f>IF(A1213="","",Spese!$D$55)</f>
        <v/>
      </c>
    </row>
    <row r="1214">
      <c r="A1214" s="9">
        <f>IFERROR(IF(OR(Spese!$A$55="",10&gt;Spese!$G$55),"",Spese!$A$55),"")</f>
        <v/>
      </c>
      <c r="B1214" s="27">
        <f>IF(A1214="","",Spese!$B$55)</f>
        <v/>
      </c>
      <c r="C1214" s="27">
        <f>IF(A1214="","",Spese!$C$55)</f>
        <v/>
      </c>
      <c r="D1214" s="10">
        <f>IF(A1214="","",10)</f>
        <v/>
      </c>
      <c r="E1214" s="25">
        <f>IF(A1214="","",IFERROR(EDATE(Spese!$I$55,(D1214-1)*Spese!$H$55),""))</f>
        <v/>
      </c>
      <c r="F1214" s="40">
        <f>IF(A1214="","",IFERROR(IF(D1214=Spese!$G$55,Spese!$L$55-Spese!$M$55*(Spese!$G$55-1),Spese!$M$55),""))</f>
        <v/>
      </c>
      <c r="G1214" s="9">
        <f>IF(A1214="","",IFERROR(IF(Spese!$K$55="Annullato","Annullata",IF(Spese!$K$55="Sospeso","Sospesa",IF(Spese!$K$55="Da valutare","Da valutare",IF(E1214="","Da completare",IF(D1214&lt;=Spese!$J$55,"Saldata",IF(E1214&lt;Parametri!$B$3,"Scaduta",IF(E1214&lt;=Parametri!$B$3+Parametri!$B$4,"In scadenza","Programmata"))))))),"Da completare"))</f>
        <v/>
      </c>
      <c r="H1214" s="27">
        <f>IF(A1214="","",Spese!$D$55)</f>
        <v/>
      </c>
    </row>
    <row r="1215">
      <c r="A1215" s="5">
        <f>IFERROR(IF(OR(Spese!$A$55="",11&gt;Spese!$G$55),"",Spese!$A$55),"")</f>
        <v/>
      </c>
      <c r="B1215" s="23">
        <f>IF(A1215="","",Spese!$B$55)</f>
        <v/>
      </c>
      <c r="C1215" s="23">
        <f>IF(A1215="","",Spese!$C$55)</f>
        <v/>
      </c>
      <c r="D1215" s="6">
        <f>IF(A1215="","",11)</f>
        <v/>
      </c>
      <c r="E1215" s="21">
        <f>IF(A1215="","",IFERROR(EDATE(Spese!$I$55,(D1215-1)*Spese!$H$55),""))</f>
        <v/>
      </c>
      <c r="F1215" s="38">
        <f>IF(A1215="","",IFERROR(IF(D1215=Spese!$G$55,Spese!$L$55-Spese!$M$55*(Spese!$G$55-1),Spese!$M$55),""))</f>
        <v/>
      </c>
      <c r="G1215" s="5">
        <f>IF(A1215="","",IFERROR(IF(Spese!$K$55="Annullato","Annullata",IF(Spese!$K$55="Sospeso","Sospesa",IF(Spese!$K$55="Da valutare","Da valutare",IF(E1215="","Da completare",IF(D1215&lt;=Spese!$J$55,"Saldata",IF(E1215&lt;Parametri!$B$3,"Scaduta",IF(E1215&lt;=Parametri!$B$3+Parametri!$B$4,"In scadenza","Programmata"))))))),"Da completare"))</f>
        <v/>
      </c>
      <c r="H1215" s="23">
        <f>IF(A1215="","",Spese!$D$55)</f>
        <v/>
      </c>
    </row>
    <row r="1216">
      <c r="A1216" s="9">
        <f>IFERROR(IF(OR(Spese!$A$55="",12&gt;Spese!$G$55),"",Spese!$A$55),"")</f>
        <v/>
      </c>
      <c r="B1216" s="27">
        <f>IF(A1216="","",Spese!$B$55)</f>
        <v/>
      </c>
      <c r="C1216" s="27">
        <f>IF(A1216="","",Spese!$C$55)</f>
        <v/>
      </c>
      <c r="D1216" s="10">
        <f>IF(A1216="","",12)</f>
        <v/>
      </c>
      <c r="E1216" s="25">
        <f>IF(A1216="","",IFERROR(EDATE(Spese!$I$55,(D1216-1)*Spese!$H$55),""))</f>
        <v/>
      </c>
      <c r="F1216" s="40">
        <f>IF(A1216="","",IFERROR(IF(D1216=Spese!$G$55,Spese!$L$55-Spese!$M$55*(Spese!$G$55-1),Spese!$M$55),""))</f>
        <v/>
      </c>
      <c r="G1216" s="9">
        <f>IF(A1216="","",IFERROR(IF(Spese!$K$55="Annullato","Annullata",IF(Spese!$K$55="Sospeso","Sospesa",IF(Spese!$K$55="Da valutare","Da valutare",IF(E1216="","Da completare",IF(D1216&lt;=Spese!$J$55,"Saldata",IF(E1216&lt;Parametri!$B$3,"Scaduta",IF(E1216&lt;=Parametri!$B$3+Parametri!$B$4,"In scadenza","Programmata"))))))),"Da completare"))</f>
        <v/>
      </c>
      <c r="H1216" s="27">
        <f>IF(A1216="","",Spese!$D$55)</f>
        <v/>
      </c>
    </row>
    <row r="1217">
      <c r="A1217" s="5">
        <f>IFERROR(IF(OR(Spese!$A$55="",13&gt;Spese!$G$55),"",Spese!$A$55),"")</f>
        <v/>
      </c>
      <c r="B1217" s="23">
        <f>IF(A1217="","",Spese!$B$55)</f>
        <v/>
      </c>
      <c r="C1217" s="23">
        <f>IF(A1217="","",Spese!$C$55)</f>
        <v/>
      </c>
      <c r="D1217" s="6">
        <f>IF(A1217="","",13)</f>
        <v/>
      </c>
      <c r="E1217" s="21">
        <f>IF(A1217="","",IFERROR(EDATE(Spese!$I$55,(D1217-1)*Spese!$H$55),""))</f>
        <v/>
      </c>
      <c r="F1217" s="38">
        <f>IF(A1217="","",IFERROR(IF(D1217=Spese!$G$55,Spese!$L$55-Spese!$M$55*(Spese!$G$55-1),Spese!$M$55),""))</f>
        <v/>
      </c>
      <c r="G1217" s="5">
        <f>IF(A1217="","",IFERROR(IF(Spese!$K$55="Annullato","Annullata",IF(Spese!$K$55="Sospeso","Sospesa",IF(Spese!$K$55="Da valutare","Da valutare",IF(E1217="","Da completare",IF(D1217&lt;=Spese!$J$55,"Saldata",IF(E1217&lt;Parametri!$B$3,"Scaduta",IF(E1217&lt;=Parametri!$B$3+Parametri!$B$4,"In scadenza","Programmata"))))))),"Da completare"))</f>
        <v/>
      </c>
      <c r="H1217" s="23">
        <f>IF(A1217="","",Spese!$D$55)</f>
        <v/>
      </c>
    </row>
    <row r="1218">
      <c r="A1218" s="9">
        <f>IFERROR(IF(OR(Spese!$A$55="",14&gt;Spese!$G$55),"",Spese!$A$55),"")</f>
        <v/>
      </c>
      <c r="B1218" s="27">
        <f>IF(A1218="","",Spese!$B$55)</f>
        <v/>
      </c>
      <c r="C1218" s="27">
        <f>IF(A1218="","",Spese!$C$55)</f>
        <v/>
      </c>
      <c r="D1218" s="10">
        <f>IF(A1218="","",14)</f>
        <v/>
      </c>
      <c r="E1218" s="25">
        <f>IF(A1218="","",IFERROR(EDATE(Spese!$I$55,(D1218-1)*Spese!$H$55),""))</f>
        <v/>
      </c>
      <c r="F1218" s="40">
        <f>IF(A1218="","",IFERROR(IF(D1218=Spese!$G$55,Spese!$L$55-Spese!$M$55*(Spese!$G$55-1),Spese!$M$55),""))</f>
        <v/>
      </c>
      <c r="G1218" s="9">
        <f>IF(A1218="","",IFERROR(IF(Spese!$K$55="Annullato","Annullata",IF(Spese!$K$55="Sospeso","Sospesa",IF(Spese!$K$55="Da valutare","Da valutare",IF(E1218="","Da completare",IF(D1218&lt;=Spese!$J$55,"Saldata",IF(E1218&lt;Parametri!$B$3,"Scaduta",IF(E1218&lt;=Parametri!$B$3+Parametri!$B$4,"In scadenza","Programmata"))))))),"Da completare"))</f>
        <v/>
      </c>
      <c r="H1218" s="27">
        <f>IF(A1218="","",Spese!$D$55)</f>
        <v/>
      </c>
    </row>
    <row r="1219">
      <c r="A1219" s="5">
        <f>IFERROR(IF(OR(Spese!$A$55="",15&gt;Spese!$G$55),"",Spese!$A$55),"")</f>
        <v/>
      </c>
      <c r="B1219" s="23">
        <f>IF(A1219="","",Spese!$B$55)</f>
        <v/>
      </c>
      <c r="C1219" s="23">
        <f>IF(A1219="","",Spese!$C$55)</f>
        <v/>
      </c>
      <c r="D1219" s="6">
        <f>IF(A1219="","",15)</f>
        <v/>
      </c>
      <c r="E1219" s="21">
        <f>IF(A1219="","",IFERROR(EDATE(Spese!$I$55,(D1219-1)*Spese!$H$55),""))</f>
        <v/>
      </c>
      <c r="F1219" s="38">
        <f>IF(A1219="","",IFERROR(IF(D1219=Spese!$G$55,Spese!$L$55-Spese!$M$55*(Spese!$G$55-1),Spese!$M$55),""))</f>
        <v/>
      </c>
      <c r="G1219" s="5">
        <f>IF(A1219="","",IFERROR(IF(Spese!$K$55="Annullato","Annullata",IF(Spese!$K$55="Sospeso","Sospesa",IF(Spese!$K$55="Da valutare","Da valutare",IF(E1219="","Da completare",IF(D1219&lt;=Spese!$J$55,"Saldata",IF(E1219&lt;Parametri!$B$3,"Scaduta",IF(E1219&lt;=Parametri!$B$3+Parametri!$B$4,"In scadenza","Programmata"))))))),"Da completare"))</f>
        <v/>
      </c>
      <c r="H1219" s="23">
        <f>IF(A1219="","",Spese!$D$55)</f>
        <v/>
      </c>
    </row>
    <row r="1220">
      <c r="A1220" s="9">
        <f>IFERROR(IF(OR(Spese!$A$55="",16&gt;Spese!$G$55),"",Spese!$A$55),"")</f>
        <v/>
      </c>
      <c r="B1220" s="27">
        <f>IF(A1220="","",Spese!$B$55)</f>
        <v/>
      </c>
      <c r="C1220" s="27">
        <f>IF(A1220="","",Spese!$C$55)</f>
        <v/>
      </c>
      <c r="D1220" s="10">
        <f>IF(A1220="","",16)</f>
        <v/>
      </c>
      <c r="E1220" s="25">
        <f>IF(A1220="","",IFERROR(EDATE(Spese!$I$55,(D1220-1)*Spese!$H$55),""))</f>
        <v/>
      </c>
      <c r="F1220" s="40">
        <f>IF(A1220="","",IFERROR(IF(D1220=Spese!$G$55,Spese!$L$55-Spese!$M$55*(Spese!$G$55-1),Spese!$M$55),""))</f>
        <v/>
      </c>
      <c r="G1220" s="9">
        <f>IF(A1220="","",IFERROR(IF(Spese!$K$55="Annullato","Annullata",IF(Spese!$K$55="Sospeso","Sospesa",IF(Spese!$K$55="Da valutare","Da valutare",IF(E1220="","Da completare",IF(D1220&lt;=Spese!$J$55,"Saldata",IF(E1220&lt;Parametri!$B$3,"Scaduta",IF(E1220&lt;=Parametri!$B$3+Parametri!$B$4,"In scadenza","Programmata"))))))),"Da completare"))</f>
        <v/>
      </c>
      <c r="H1220" s="27">
        <f>IF(A1220="","",Spese!$D$55)</f>
        <v/>
      </c>
    </row>
    <row r="1221">
      <c r="A1221" s="5">
        <f>IFERROR(IF(OR(Spese!$A$55="",17&gt;Spese!$G$55),"",Spese!$A$55),"")</f>
        <v/>
      </c>
      <c r="B1221" s="23">
        <f>IF(A1221="","",Spese!$B$55)</f>
        <v/>
      </c>
      <c r="C1221" s="23">
        <f>IF(A1221="","",Spese!$C$55)</f>
        <v/>
      </c>
      <c r="D1221" s="6">
        <f>IF(A1221="","",17)</f>
        <v/>
      </c>
      <c r="E1221" s="21">
        <f>IF(A1221="","",IFERROR(EDATE(Spese!$I$55,(D1221-1)*Spese!$H$55),""))</f>
        <v/>
      </c>
      <c r="F1221" s="38">
        <f>IF(A1221="","",IFERROR(IF(D1221=Spese!$G$55,Spese!$L$55-Spese!$M$55*(Spese!$G$55-1),Spese!$M$55),""))</f>
        <v/>
      </c>
      <c r="G1221" s="5">
        <f>IF(A1221="","",IFERROR(IF(Spese!$K$55="Annullato","Annullata",IF(Spese!$K$55="Sospeso","Sospesa",IF(Spese!$K$55="Da valutare","Da valutare",IF(E1221="","Da completare",IF(D1221&lt;=Spese!$J$55,"Saldata",IF(E1221&lt;Parametri!$B$3,"Scaduta",IF(E1221&lt;=Parametri!$B$3+Parametri!$B$4,"In scadenza","Programmata"))))))),"Da completare"))</f>
        <v/>
      </c>
      <c r="H1221" s="23">
        <f>IF(A1221="","",Spese!$D$55)</f>
        <v/>
      </c>
    </row>
    <row r="1222">
      <c r="A1222" s="9">
        <f>IFERROR(IF(OR(Spese!$A$55="",18&gt;Spese!$G$55),"",Spese!$A$55),"")</f>
        <v/>
      </c>
      <c r="B1222" s="27">
        <f>IF(A1222="","",Spese!$B$55)</f>
        <v/>
      </c>
      <c r="C1222" s="27">
        <f>IF(A1222="","",Spese!$C$55)</f>
        <v/>
      </c>
      <c r="D1222" s="10">
        <f>IF(A1222="","",18)</f>
        <v/>
      </c>
      <c r="E1222" s="25">
        <f>IF(A1222="","",IFERROR(EDATE(Spese!$I$55,(D1222-1)*Spese!$H$55),""))</f>
        <v/>
      </c>
      <c r="F1222" s="40">
        <f>IF(A1222="","",IFERROR(IF(D1222=Spese!$G$55,Spese!$L$55-Spese!$M$55*(Spese!$G$55-1),Spese!$M$55),""))</f>
        <v/>
      </c>
      <c r="G1222" s="9">
        <f>IF(A1222="","",IFERROR(IF(Spese!$K$55="Annullato","Annullata",IF(Spese!$K$55="Sospeso","Sospesa",IF(Spese!$K$55="Da valutare","Da valutare",IF(E1222="","Da completare",IF(D1222&lt;=Spese!$J$55,"Saldata",IF(E1222&lt;Parametri!$B$3,"Scaduta",IF(E1222&lt;=Parametri!$B$3+Parametri!$B$4,"In scadenza","Programmata"))))))),"Da completare"))</f>
        <v/>
      </c>
      <c r="H1222" s="27">
        <f>IF(A1222="","",Spese!$D$55)</f>
        <v/>
      </c>
    </row>
    <row r="1223">
      <c r="A1223" s="5">
        <f>IFERROR(IF(OR(Spese!$A$55="",19&gt;Spese!$G$55),"",Spese!$A$55),"")</f>
        <v/>
      </c>
      <c r="B1223" s="23">
        <f>IF(A1223="","",Spese!$B$55)</f>
        <v/>
      </c>
      <c r="C1223" s="23">
        <f>IF(A1223="","",Spese!$C$55)</f>
        <v/>
      </c>
      <c r="D1223" s="6">
        <f>IF(A1223="","",19)</f>
        <v/>
      </c>
      <c r="E1223" s="21">
        <f>IF(A1223="","",IFERROR(EDATE(Spese!$I$55,(D1223-1)*Spese!$H$55),""))</f>
        <v/>
      </c>
      <c r="F1223" s="38">
        <f>IF(A1223="","",IFERROR(IF(D1223=Spese!$G$55,Spese!$L$55-Spese!$M$55*(Spese!$G$55-1),Spese!$M$55),""))</f>
        <v/>
      </c>
      <c r="G1223" s="5">
        <f>IF(A1223="","",IFERROR(IF(Spese!$K$55="Annullato","Annullata",IF(Spese!$K$55="Sospeso","Sospesa",IF(Spese!$K$55="Da valutare","Da valutare",IF(E1223="","Da completare",IF(D1223&lt;=Spese!$J$55,"Saldata",IF(E1223&lt;Parametri!$B$3,"Scaduta",IF(E1223&lt;=Parametri!$B$3+Parametri!$B$4,"In scadenza","Programmata"))))))),"Da completare"))</f>
        <v/>
      </c>
      <c r="H1223" s="23">
        <f>IF(A1223="","",Spese!$D$55)</f>
        <v/>
      </c>
    </row>
    <row r="1224">
      <c r="A1224" s="9">
        <f>IFERROR(IF(OR(Spese!$A$55="",20&gt;Spese!$G$55),"",Spese!$A$55),"")</f>
        <v/>
      </c>
      <c r="B1224" s="27">
        <f>IF(A1224="","",Spese!$B$55)</f>
        <v/>
      </c>
      <c r="C1224" s="27">
        <f>IF(A1224="","",Spese!$C$55)</f>
        <v/>
      </c>
      <c r="D1224" s="10">
        <f>IF(A1224="","",20)</f>
        <v/>
      </c>
      <c r="E1224" s="25">
        <f>IF(A1224="","",IFERROR(EDATE(Spese!$I$55,(D1224-1)*Spese!$H$55),""))</f>
        <v/>
      </c>
      <c r="F1224" s="40">
        <f>IF(A1224="","",IFERROR(IF(D1224=Spese!$G$55,Spese!$L$55-Spese!$M$55*(Spese!$G$55-1),Spese!$M$55),""))</f>
        <v/>
      </c>
      <c r="G1224" s="9">
        <f>IF(A1224="","",IFERROR(IF(Spese!$K$55="Annullato","Annullata",IF(Spese!$K$55="Sospeso","Sospesa",IF(Spese!$K$55="Da valutare","Da valutare",IF(E1224="","Da completare",IF(D1224&lt;=Spese!$J$55,"Saldata",IF(E1224&lt;Parametri!$B$3,"Scaduta",IF(E1224&lt;=Parametri!$B$3+Parametri!$B$4,"In scadenza","Programmata"))))))),"Da completare"))</f>
        <v/>
      </c>
      <c r="H1224" s="27">
        <f>IF(A1224="","",Spese!$D$55)</f>
        <v/>
      </c>
    </row>
    <row r="1225">
      <c r="A1225" s="5">
        <f>IFERROR(IF(OR(Spese!$A$55="",21&gt;Spese!$G$55),"",Spese!$A$55),"")</f>
        <v/>
      </c>
      <c r="B1225" s="23">
        <f>IF(A1225="","",Spese!$B$55)</f>
        <v/>
      </c>
      <c r="C1225" s="23">
        <f>IF(A1225="","",Spese!$C$55)</f>
        <v/>
      </c>
      <c r="D1225" s="6">
        <f>IF(A1225="","",21)</f>
        <v/>
      </c>
      <c r="E1225" s="21">
        <f>IF(A1225="","",IFERROR(EDATE(Spese!$I$55,(D1225-1)*Spese!$H$55),""))</f>
        <v/>
      </c>
      <c r="F1225" s="38">
        <f>IF(A1225="","",IFERROR(IF(D1225=Spese!$G$55,Spese!$L$55-Spese!$M$55*(Spese!$G$55-1),Spese!$M$55),""))</f>
        <v/>
      </c>
      <c r="G1225" s="5">
        <f>IF(A1225="","",IFERROR(IF(Spese!$K$55="Annullato","Annullata",IF(Spese!$K$55="Sospeso","Sospesa",IF(Spese!$K$55="Da valutare","Da valutare",IF(E1225="","Da completare",IF(D1225&lt;=Spese!$J$55,"Saldata",IF(E1225&lt;Parametri!$B$3,"Scaduta",IF(E1225&lt;=Parametri!$B$3+Parametri!$B$4,"In scadenza","Programmata"))))))),"Da completare"))</f>
        <v/>
      </c>
      <c r="H1225" s="23">
        <f>IF(A1225="","",Spese!$D$55)</f>
        <v/>
      </c>
    </row>
    <row r="1226">
      <c r="A1226" s="9">
        <f>IFERROR(IF(OR(Spese!$A$55="",22&gt;Spese!$G$55),"",Spese!$A$55),"")</f>
        <v/>
      </c>
      <c r="B1226" s="27">
        <f>IF(A1226="","",Spese!$B$55)</f>
        <v/>
      </c>
      <c r="C1226" s="27">
        <f>IF(A1226="","",Spese!$C$55)</f>
        <v/>
      </c>
      <c r="D1226" s="10">
        <f>IF(A1226="","",22)</f>
        <v/>
      </c>
      <c r="E1226" s="25">
        <f>IF(A1226="","",IFERROR(EDATE(Spese!$I$55,(D1226-1)*Spese!$H$55),""))</f>
        <v/>
      </c>
      <c r="F1226" s="40">
        <f>IF(A1226="","",IFERROR(IF(D1226=Spese!$G$55,Spese!$L$55-Spese!$M$55*(Spese!$G$55-1),Spese!$M$55),""))</f>
        <v/>
      </c>
      <c r="G1226" s="9">
        <f>IF(A1226="","",IFERROR(IF(Spese!$K$55="Annullato","Annullata",IF(Spese!$K$55="Sospeso","Sospesa",IF(Spese!$K$55="Da valutare","Da valutare",IF(E1226="","Da completare",IF(D1226&lt;=Spese!$J$55,"Saldata",IF(E1226&lt;Parametri!$B$3,"Scaduta",IF(E1226&lt;=Parametri!$B$3+Parametri!$B$4,"In scadenza","Programmata"))))))),"Da completare"))</f>
        <v/>
      </c>
      <c r="H1226" s="27">
        <f>IF(A1226="","",Spese!$D$55)</f>
        <v/>
      </c>
    </row>
    <row r="1227">
      <c r="A1227" s="5">
        <f>IFERROR(IF(OR(Spese!$A$55="",23&gt;Spese!$G$55),"",Spese!$A$55),"")</f>
        <v/>
      </c>
      <c r="B1227" s="23">
        <f>IF(A1227="","",Spese!$B$55)</f>
        <v/>
      </c>
      <c r="C1227" s="23">
        <f>IF(A1227="","",Spese!$C$55)</f>
        <v/>
      </c>
      <c r="D1227" s="6">
        <f>IF(A1227="","",23)</f>
        <v/>
      </c>
      <c r="E1227" s="21">
        <f>IF(A1227="","",IFERROR(EDATE(Spese!$I$55,(D1227-1)*Spese!$H$55),""))</f>
        <v/>
      </c>
      <c r="F1227" s="38">
        <f>IF(A1227="","",IFERROR(IF(D1227=Spese!$G$55,Spese!$L$55-Spese!$M$55*(Spese!$G$55-1),Spese!$M$55),""))</f>
        <v/>
      </c>
      <c r="G1227" s="5">
        <f>IF(A1227="","",IFERROR(IF(Spese!$K$55="Annullato","Annullata",IF(Spese!$K$55="Sospeso","Sospesa",IF(Spese!$K$55="Da valutare","Da valutare",IF(E1227="","Da completare",IF(D1227&lt;=Spese!$J$55,"Saldata",IF(E1227&lt;Parametri!$B$3,"Scaduta",IF(E1227&lt;=Parametri!$B$3+Parametri!$B$4,"In scadenza","Programmata"))))))),"Da completare"))</f>
        <v/>
      </c>
      <c r="H1227" s="23">
        <f>IF(A1227="","",Spese!$D$55)</f>
        <v/>
      </c>
    </row>
    <row r="1228">
      <c r="A1228" s="9">
        <f>IFERROR(IF(OR(Spese!$A$55="",24&gt;Spese!$G$55),"",Spese!$A$55),"")</f>
        <v/>
      </c>
      <c r="B1228" s="27">
        <f>IF(A1228="","",Spese!$B$55)</f>
        <v/>
      </c>
      <c r="C1228" s="27">
        <f>IF(A1228="","",Spese!$C$55)</f>
        <v/>
      </c>
      <c r="D1228" s="10">
        <f>IF(A1228="","",24)</f>
        <v/>
      </c>
      <c r="E1228" s="25">
        <f>IF(A1228="","",IFERROR(EDATE(Spese!$I$55,(D1228-1)*Spese!$H$55),""))</f>
        <v/>
      </c>
      <c r="F1228" s="40">
        <f>IF(A1228="","",IFERROR(IF(D1228=Spese!$G$55,Spese!$L$55-Spese!$M$55*(Spese!$G$55-1),Spese!$M$55),""))</f>
        <v/>
      </c>
      <c r="G1228" s="9">
        <f>IF(A1228="","",IFERROR(IF(Spese!$K$55="Annullato","Annullata",IF(Spese!$K$55="Sospeso","Sospesa",IF(Spese!$K$55="Da valutare","Da valutare",IF(E1228="","Da completare",IF(D1228&lt;=Spese!$J$55,"Saldata",IF(E1228&lt;Parametri!$B$3,"Scaduta",IF(E1228&lt;=Parametri!$B$3+Parametri!$B$4,"In scadenza","Programmata"))))))),"Da completare"))</f>
        <v/>
      </c>
      <c r="H1228" s="27">
        <f>IF(A1228="","",Spese!$D$55)</f>
        <v/>
      </c>
    </row>
    <row r="1229">
      <c r="A1229" s="5">
        <f>IFERROR(IF(OR(Spese!$A$56="",1&gt;Spese!$G$56),"",Spese!$A$56),"")</f>
        <v/>
      </c>
      <c r="B1229" s="23">
        <f>IF(A1229="","",Spese!$B$56)</f>
        <v/>
      </c>
      <c r="C1229" s="23">
        <f>IF(A1229="","",Spese!$C$56)</f>
        <v/>
      </c>
      <c r="D1229" s="6">
        <f>IF(A1229="","",1)</f>
        <v/>
      </c>
      <c r="E1229" s="21">
        <f>IF(A1229="","",IFERROR(EDATE(Spese!$I$56,(D1229-1)*Spese!$H$56),""))</f>
        <v/>
      </c>
      <c r="F1229" s="38">
        <f>IF(A1229="","",IFERROR(IF(D1229=Spese!$G$56,Spese!$L$56-Spese!$M$56*(Spese!$G$56-1),Spese!$M$56),""))</f>
        <v/>
      </c>
      <c r="G1229" s="5">
        <f>IF(A1229="","",IFERROR(IF(Spese!$K$56="Annullato","Annullata",IF(Spese!$K$56="Sospeso","Sospesa",IF(Spese!$K$56="Da valutare","Da valutare",IF(E1229="","Da completare",IF(D1229&lt;=Spese!$J$56,"Saldata",IF(E1229&lt;Parametri!$B$3,"Scaduta",IF(E1229&lt;=Parametri!$B$3+Parametri!$B$4,"In scadenza","Programmata"))))))),"Da completare"))</f>
        <v/>
      </c>
      <c r="H1229" s="23">
        <f>IF(A1229="","",Spese!$D$56)</f>
        <v/>
      </c>
    </row>
    <row r="1230">
      <c r="A1230" s="9">
        <f>IFERROR(IF(OR(Spese!$A$56="",2&gt;Spese!$G$56),"",Spese!$A$56),"")</f>
        <v/>
      </c>
      <c r="B1230" s="27">
        <f>IF(A1230="","",Spese!$B$56)</f>
        <v/>
      </c>
      <c r="C1230" s="27">
        <f>IF(A1230="","",Spese!$C$56)</f>
        <v/>
      </c>
      <c r="D1230" s="10">
        <f>IF(A1230="","",2)</f>
        <v/>
      </c>
      <c r="E1230" s="25">
        <f>IF(A1230="","",IFERROR(EDATE(Spese!$I$56,(D1230-1)*Spese!$H$56),""))</f>
        <v/>
      </c>
      <c r="F1230" s="40">
        <f>IF(A1230="","",IFERROR(IF(D1230=Spese!$G$56,Spese!$L$56-Spese!$M$56*(Spese!$G$56-1),Spese!$M$56),""))</f>
        <v/>
      </c>
      <c r="G1230" s="9">
        <f>IF(A1230="","",IFERROR(IF(Spese!$K$56="Annullato","Annullata",IF(Spese!$K$56="Sospeso","Sospesa",IF(Spese!$K$56="Da valutare","Da valutare",IF(E1230="","Da completare",IF(D1230&lt;=Spese!$J$56,"Saldata",IF(E1230&lt;Parametri!$B$3,"Scaduta",IF(E1230&lt;=Parametri!$B$3+Parametri!$B$4,"In scadenza","Programmata"))))))),"Da completare"))</f>
        <v/>
      </c>
      <c r="H1230" s="27">
        <f>IF(A1230="","",Spese!$D$56)</f>
        <v/>
      </c>
    </row>
    <row r="1231">
      <c r="A1231" s="5">
        <f>IFERROR(IF(OR(Spese!$A$56="",3&gt;Spese!$G$56),"",Spese!$A$56),"")</f>
        <v/>
      </c>
      <c r="B1231" s="23">
        <f>IF(A1231="","",Spese!$B$56)</f>
        <v/>
      </c>
      <c r="C1231" s="23">
        <f>IF(A1231="","",Spese!$C$56)</f>
        <v/>
      </c>
      <c r="D1231" s="6">
        <f>IF(A1231="","",3)</f>
        <v/>
      </c>
      <c r="E1231" s="21">
        <f>IF(A1231="","",IFERROR(EDATE(Spese!$I$56,(D1231-1)*Spese!$H$56),""))</f>
        <v/>
      </c>
      <c r="F1231" s="38">
        <f>IF(A1231="","",IFERROR(IF(D1231=Spese!$G$56,Spese!$L$56-Spese!$M$56*(Spese!$G$56-1),Spese!$M$56),""))</f>
        <v/>
      </c>
      <c r="G1231" s="5">
        <f>IF(A1231="","",IFERROR(IF(Spese!$K$56="Annullato","Annullata",IF(Spese!$K$56="Sospeso","Sospesa",IF(Spese!$K$56="Da valutare","Da valutare",IF(E1231="","Da completare",IF(D1231&lt;=Spese!$J$56,"Saldata",IF(E1231&lt;Parametri!$B$3,"Scaduta",IF(E1231&lt;=Parametri!$B$3+Parametri!$B$4,"In scadenza","Programmata"))))))),"Da completare"))</f>
        <v/>
      </c>
      <c r="H1231" s="23">
        <f>IF(A1231="","",Spese!$D$56)</f>
        <v/>
      </c>
    </row>
    <row r="1232">
      <c r="A1232" s="9">
        <f>IFERROR(IF(OR(Spese!$A$56="",4&gt;Spese!$G$56),"",Spese!$A$56),"")</f>
        <v/>
      </c>
      <c r="B1232" s="27">
        <f>IF(A1232="","",Spese!$B$56)</f>
        <v/>
      </c>
      <c r="C1232" s="27">
        <f>IF(A1232="","",Spese!$C$56)</f>
        <v/>
      </c>
      <c r="D1232" s="10">
        <f>IF(A1232="","",4)</f>
        <v/>
      </c>
      <c r="E1232" s="25">
        <f>IF(A1232="","",IFERROR(EDATE(Spese!$I$56,(D1232-1)*Spese!$H$56),""))</f>
        <v/>
      </c>
      <c r="F1232" s="40">
        <f>IF(A1232="","",IFERROR(IF(D1232=Spese!$G$56,Spese!$L$56-Spese!$M$56*(Spese!$G$56-1),Spese!$M$56),""))</f>
        <v/>
      </c>
      <c r="G1232" s="9">
        <f>IF(A1232="","",IFERROR(IF(Spese!$K$56="Annullato","Annullata",IF(Spese!$K$56="Sospeso","Sospesa",IF(Spese!$K$56="Da valutare","Da valutare",IF(E1232="","Da completare",IF(D1232&lt;=Spese!$J$56,"Saldata",IF(E1232&lt;Parametri!$B$3,"Scaduta",IF(E1232&lt;=Parametri!$B$3+Parametri!$B$4,"In scadenza","Programmata"))))))),"Da completare"))</f>
        <v/>
      </c>
      <c r="H1232" s="27">
        <f>IF(A1232="","",Spese!$D$56)</f>
        <v/>
      </c>
    </row>
    <row r="1233">
      <c r="A1233" s="5">
        <f>IFERROR(IF(OR(Spese!$A$56="",5&gt;Spese!$G$56),"",Spese!$A$56),"")</f>
        <v/>
      </c>
      <c r="B1233" s="23">
        <f>IF(A1233="","",Spese!$B$56)</f>
        <v/>
      </c>
      <c r="C1233" s="23">
        <f>IF(A1233="","",Spese!$C$56)</f>
        <v/>
      </c>
      <c r="D1233" s="6">
        <f>IF(A1233="","",5)</f>
        <v/>
      </c>
      <c r="E1233" s="21">
        <f>IF(A1233="","",IFERROR(EDATE(Spese!$I$56,(D1233-1)*Spese!$H$56),""))</f>
        <v/>
      </c>
      <c r="F1233" s="38">
        <f>IF(A1233="","",IFERROR(IF(D1233=Spese!$G$56,Spese!$L$56-Spese!$M$56*(Spese!$G$56-1),Spese!$M$56),""))</f>
        <v/>
      </c>
      <c r="G1233" s="5">
        <f>IF(A1233="","",IFERROR(IF(Spese!$K$56="Annullato","Annullata",IF(Spese!$K$56="Sospeso","Sospesa",IF(Spese!$K$56="Da valutare","Da valutare",IF(E1233="","Da completare",IF(D1233&lt;=Spese!$J$56,"Saldata",IF(E1233&lt;Parametri!$B$3,"Scaduta",IF(E1233&lt;=Parametri!$B$3+Parametri!$B$4,"In scadenza","Programmata"))))))),"Da completare"))</f>
        <v/>
      </c>
      <c r="H1233" s="23">
        <f>IF(A1233="","",Spese!$D$56)</f>
        <v/>
      </c>
    </row>
    <row r="1234">
      <c r="A1234" s="9">
        <f>IFERROR(IF(OR(Spese!$A$56="",6&gt;Spese!$G$56),"",Spese!$A$56),"")</f>
        <v/>
      </c>
      <c r="B1234" s="27">
        <f>IF(A1234="","",Spese!$B$56)</f>
        <v/>
      </c>
      <c r="C1234" s="27">
        <f>IF(A1234="","",Spese!$C$56)</f>
        <v/>
      </c>
      <c r="D1234" s="10">
        <f>IF(A1234="","",6)</f>
        <v/>
      </c>
      <c r="E1234" s="25">
        <f>IF(A1234="","",IFERROR(EDATE(Spese!$I$56,(D1234-1)*Spese!$H$56),""))</f>
        <v/>
      </c>
      <c r="F1234" s="40">
        <f>IF(A1234="","",IFERROR(IF(D1234=Spese!$G$56,Spese!$L$56-Spese!$M$56*(Spese!$G$56-1),Spese!$M$56),""))</f>
        <v/>
      </c>
      <c r="G1234" s="9">
        <f>IF(A1234="","",IFERROR(IF(Spese!$K$56="Annullato","Annullata",IF(Spese!$K$56="Sospeso","Sospesa",IF(Spese!$K$56="Da valutare","Da valutare",IF(E1234="","Da completare",IF(D1234&lt;=Spese!$J$56,"Saldata",IF(E1234&lt;Parametri!$B$3,"Scaduta",IF(E1234&lt;=Parametri!$B$3+Parametri!$B$4,"In scadenza","Programmata"))))))),"Da completare"))</f>
        <v/>
      </c>
      <c r="H1234" s="27">
        <f>IF(A1234="","",Spese!$D$56)</f>
        <v/>
      </c>
    </row>
    <row r="1235">
      <c r="A1235" s="5">
        <f>IFERROR(IF(OR(Spese!$A$56="",7&gt;Spese!$G$56),"",Spese!$A$56),"")</f>
        <v/>
      </c>
      <c r="B1235" s="23">
        <f>IF(A1235="","",Spese!$B$56)</f>
        <v/>
      </c>
      <c r="C1235" s="23">
        <f>IF(A1235="","",Spese!$C$56)</f>
        <v/>
      </c>
      <c r="D1235" s="6">
        <f>IF(A1235="","",7)</f>
        <v/>
      </c>
      <c r="E1235" s="21">
        <f>IF(A1235="","",IFERROR(EDATE(Spese!$I$56,(D1235-1)*Spese!$H$56),""))</f>
        <v/>
      </c>
      <c r="F1235" s="38">
        <f>IF(A1235="","",IFERROR(IF(D1235=Spese!$G$56,Spese!$L$56-Spese!$M$56*(Spese!$G$56-1),Spese!$M$56),""))</f>
        <v/>
      </c>
      <c r="G1235" s="5">
        <f>IF(A1235="","",IFERROR(IF(Spese!$K$56="Annullato","Annullata",IF(Spese!$K$56="Sospeso","Sospesa",IF(Spese!$K$56="Da valutare","Da valutare",IF(E1235="","Da completare",IF(D1235&lt;=Spese!$J$56,"Saldata",IF(E1235&lt;Parametri!$B$3,"Scaduta",IF(E1235&lt;=Parametri!$B$3+Parametri!$B$4,"In scadenza","Programmata"))))))),"Da completare"))</f>
        <v/>
      </c>
      <c r="H1235" s="23">
        <f>IF(A1235="","",Spese!$D$56)</f>
        <v/>
      </c>
    </row>
    <row r="1236">
      <c r="A1236" s="9">
        <f>IFERROR(IF(OR(Spese!$A$56="",8&gt;Spese!$G$56),"",Spese!$A$56),"")</f>
        <v/>
      </c>
      <c r="B1236" s="27">
        <f>IF(A1236="","",Spese!$B$56)</f>
        <v/>
      </c>
      <c r="C1236" s="27">
        <f>IF(A1236="","",Spese!$C$56)</f>
        <v/>
      </c>
      <c r="D1236" s="10">
        <f>IF(A1236="","",8)</f>
        <v/>
      </c>
      <c r="E1236" s="25">
        <f>IF(A1236="","",IFERROR(EDATE(Spese!$I$56,(D1236-1)*Spese!$H$56),""))</f>
        <v/>
      </c>
      <c r="F1236" s="40">
        <f>IF(A1236="","",IFERROR(IF(D1236=Spese!$G$56,Spese!$L$56-Spese!$M$56*(Spese!$G$56-1),Spese!$M$56),""))</f>
        <v/>
      </c>
      <c r="G1236" s="9">
        <f>IF(A1236="","",IFERROR(IF(Spese!$K$56="Annullato","Annullata",IF(Spese!$K$56="Sospeso","Sospesa",IF(Spese!$K$56="Da valutare","Da valutare",IF(E1236="","Da completare",IF(D1236&lt;=Spese!$J$56,"Saldata",IF(E1236&lt;Parametri!$B$3,"Scaduta",IF(E1236&lt;=Parametri!$B$3+Parametri!$B$4,"In scadenza","Programmata"))))))),"Da completare"))</f>
        <v/>
      </c>
      <c r="H1236" s="27">
        <f>IF(A1236="","",Spese!$D$56)</f>
        <v/>
      </c>
    </row>
    <row r="1237">
      <c r="A1237" s="5">
        <f>IFERROR(IF(OR(Spese!$A$56="",9&gt;Spese!$G$56),"",Spese!$A$56),"")</f>
        <v/>
      </c>
      <c r="B1237" s="23">
        <f>IF(A1237="","",Spese!$B$56)</f>
        <v/>
      </c>
      <c r="C1237" s="23">
        <f>IF(A1237="","",Spese!$C$56)</f>
        <v/>
      </c>
      <c r="D1237" s="6">
        <f>IF(A1237="","",9)</f>
        <v/>
      </c>
      <c r="E1237" s="21">
        <f>IF(A1237="","",IFERROR(EDATE(Spese!$I$56,(D1237-1)*Spese!$H$56),""))</f>
        <v/>
      </c>
      <c r="F1237" s="38">
        <f>IF(A1237="","",IFERROR(IF(D1237=Spese!$G$56,Spese!$L$56-Spese!$M$56*(Spese!$G$56-1),Spese!$M$56),""))</f>
        <v/>
      </c>
      <c r="G1237" s="5">
        <f>IF(A1237="","",IFERROR(IF(Spese!$K$56="Annullato","Annullata",IF(Spese!$K$56="Sospeso","Sospesa",IF(Spese!$K$56="Da valutare","Da valutare",IF(E1237="","Da completare",IF(D1237&lt;=Spese!$J$56,"Saldata",IF(E1237&lt;Parametri!$B$3,"Scaduta",IF(E1237&lt;=Parametri!$B$3+Parametri!$B$4,"In scadenza","Programmata"))))))),"Da completare"))</f>
        <v/>
      </c>
      <c r="H1237" s="23">
        <f>IF(A1237="","",Spese!$D$56)</f>
        <v/>
      </c>
    </row>
    <row r="1238">
      <c r="A1238" s="9">
        <f>IFERROR(IF(OR(Spese!$A$56="",10&gt;Spese!$G$56),"",Spese!$A$56),"")</f>
        <v/>
      </c>
      <c r="B1238" s="27">
        <f>IF(A1238="","",Spese!$B$56)</f>
        <v/>
      </c>
      <c r="C1238" s="27">
        <f>IF(A1238="","",Spese!$C$56)</f>
        <v/>
      </c>
      <c r="D1238" s="10">
        <f>IF(A1238="","",10)</f>
        <v/>
      </c>
      <c r="E1238" s="25">
        <f>IF(A1238="","",IFERROR(EDATE(Spese!$I$56,(D1238-1)*Spese!$H$56),""))</f>
        <v/>
      </c>
      <c r="F1238" s="40">
        <f>IF(A1238="","",IFERROR(IF(D1238=Spese!$G$56,Spese!$L$56-Spese!$M$56*(Spese!$G$56-1),Spese!$M$56),""))</f>
        <v/>
      </c>
      <c r="G1238" s="9">
        <f>IF(A1238="","",IFERROR(IF(Spese!$K$56="Annullato","Annullata",IF(Spese!$K$56="Sospeso","Sospesa",IF(Spese!$K$56="Da valutare","Da valutare",IF(E1238="","Da completare",IF(D1238&lt;=Spese!$J$56,"Saldata",IF(E1238&lt;Parametri!$B$3,"Scaduta",IF(E1238&lt;=Parametri!$B$3+Parametri!$B$4,"In scadenza","Programmata"))))))),"Da completare"))</f>
        <v/>
      </c>
      <c r="H1238" s="27">
        <f>IF(A1238="","",Spese!$D$56)</f>
        <v/>
      </c>
    </row>
    <row r="1239">
      <c r="A1239" s="5">
        <f>IFERROR(IF(OR(Spese!$A$56="",11&gt;Spese!$G$56),"",Spese!$A$56),"")</f>
        <v/>
      </c>
      <c r="B1239" s="23">
        <f>IF(A1239="","",Spese!$B$56)</f>
        <v/>
      </c>
      <c r="C1239" s="23">
        <f>IF(A1239="","",Spese!$C$56)</f>
        <v/>
      </c>
      <c r="D1239" s="6">
        <f>IF(A1239="","",11)</f>
        <v/>
      </c>
      <c r="E1239" s="21">
        <f>IF(A1239="","",IFERROR(EDATE(Spese!$I$56,(D1239-1)*Spese!$H$56),""))</f>
        <v/>
      </c>
      <c r="F1239" s="38">
        <f>IF(A1239="","",IFERROR(IF(D1239=Spese!$G$56,Spese!$L$56-Spese!$M$56*(Spese!$G$56-1),Spese!$M$56),""))</f>
        <v/>
      </c>
      <c r="G1239" s="5">
        <f>IF(A1239="","",IFERROR(IF(Spese!$K$56="Annullato","Annullata",IF(Spese!$K$56="Sospeso","Sospesa",IF(Spese!$K$56="Da valutare","Da valutare",IF(E1239="","Da completare",IF(D1239&lt;=Spese!$J$56,"Saldata",IF(E1239&lt;Parametri!$B$3,"Scaduta",IF(E1239&lt;=Parametri!$B$3+Parametri!$B$4,"In scadenza","Programmata"))))))),"Da completare"))</f>
        <v/>
      </c>
      <c r="H1239" s="23">
        <f>IF(A1239="","",Spese!$D$56)</f>
        <v/>
      </c>
    </row>
    <row r="1240">
      <c r="A1240" s="9">
        <f>IFERROR(IF(OR(Spese!$A$56="",12&gt;Spese!$G$56),"",Spese!$A$56),"")</f>
        <v/>
      </c>
      <c r="B1240" s="27">
        <f>IF(A1240="","",Spese!$B$56)</f>
        <v/>
      </c>
      <c r="C1240" s="27">
        <f>IF(A1240="","",Spese!$C$56)</f>
        <v/>
      </c>
      <c r="D1240" s="10">
        <f>IF(A1240="","",12)</f>
        <v/>
      </c>
      <c r="E1240" s="25">
        <f>IF(A1240="","",IFERROR(EDATE(Spese!$I$56,(D1240-1)*Spese!$H$56),""))</f>
        <v/>
      </c>
      <c r="F1240" s="40">
        <f>IF(A1240="","",IFERROR(IF(D1240=Spese!$G$56,Spese!$L$56-Spese!$M$56*(Spese!$G$56-1),Spese!$M$56),""))</f>
        <v/>
      </c>
      <c r="G1240" s="9">
        <f>IF(A1240="","",IFERROR(IF(Spese!$K$56="Annullato","Annullata",IF(Spese!$K$56="Sospeso","Sospesa",IF(Spese!$K$56="Da valutare","Da valutare",IF(E1240="","Da completare",IF(D1240&lt;=Spese!$J$56,"Saldata",IF(E1240&lt;Parametri!$B$3,"Scaduta",IF(E1240&lt;=Parametri!$B$3+Parametri!$B$4,"In scadenza","Programmata"))))))),"Da completare"))</f>
        <v/>
      </c>
      <c r="H1240" s="27">
        <f>IF(A1240="","",Spese!$D$56)</f>
        <v/>
      </c>
    </row>
    <row r="1241">
      <c r="A1241" s="5">
        <f>IFERROR(IF(OR(Spese!$A$56="",13&gt;Spese!$G$56),"",Spese!$A$56),"")</f>
        <v/>
      </c>
      <c r="B1241" s="23">
        <f>IF(A1241="","",Spese!$B$56)</f>
        <v/>
      </c>
      <c r="C1241" s="23">
        <f>IF(A1241="","",Spese!$C$56)</f>
        <v/>
      </c>
      <c r="D1241" s="6">
        <f>IF(A1241="","",13)</f>
        <v/>
      </c>
      <c r="E1241" s="21">
        <f>IF(A1241="","",IFERROR(EDATE(Spese!$I$56,(D1241-1)*Spese!$H$56),""))</f>
        <v/>
      </c>
      <c r="F1241" s="38">
        <f>IF(A1241="","",IFERROR(IF(D1241=Spese!$G$56,Spese!$L$56-Spese!$M$56*(Spese!$G$56-1),Spese!$M$56),""))</f>
        <v/>
      </c>
      <c r="G1241" s="5">
        <f>IF(A1241="","",IFERROR(IF(Spese!$K$56="Annullato","Annullata",IF(Spese!$K$56="Sospeso","Sospesa",IF(Spese!$K$56="Da valutare","Da valutare",IF(E1241="","Da completare",IF(D1241&lt;=Spese!$J$56,"Saldata",IF(E1241&lt;Parametri!$B$3,"Scaduta",IF(E1241&lt;=Parametri!$B$3+Parametri!$B$4,"In scadenza","Programmata"))))))),"Da completare"))</f>
        <v/>
      </c>
      <c r="H1241" s="23">
        <f>IF(A1241="","",Spese!$D$56)</f>
        <v/>
      </c>
    </row>
    <row r="1242">
      <c r="A1242" s="9">
        <f>IFERROR(IF(OR(Spese!$A$56="",14&gt;Spese!$G$56),"",Spese!$A$56),"")</f>
        <v/>
      </c>
      <c r="B1242" s="27">
        <f>IF(A1242="","",Spese!$B$56)</f>
        <v/>
      </c>
      <c r="C1242" s="27">
        <f>IF(A1242="","",Spese!$C$56)</f>
        <v/>
      </c>
      <c r="D1242" s="10">
        <f>IF(A1242="","",14)</f>
        <v/>
      </c>
      <c r="E1242" s="25">
        <f>IF(A1242="","",IFERROR(EDATE(Spese!$I$56,(D1242-1)*Spese!$H$56),""))</f>
        <v/>
      </c>
      <c r="F1242" s="40">
        <f>IF(A1242="","",IFERROR(IF(D1242=Spese!$G$56,Spese!$L$56-Spese!$M$56*(Spese!$G$56-1),Spese!$M$56),""))</f>
        <v/>
      </c>
      <c r="G1242" s="9">
        <f>IF(A1242="","",IFERROR(IF(Spese!$K$56="Annullato","Annullata",IF(Spese!$K$56="Sospeso","Sospesa",IF(Spese!$K$56="Da valutare","Da valutare",IF(E1242="","Da completare",IF(D1242&lt;=Spese!$J$56,"Saldata",IF(E1242&lt;Parametri!$B$3,"Scaduta",IF(E1242&lt;=Parametri!$B$3+Parametri!$B$4,"In scadenza","Programmata"))))))),"Da completare"))</f>
        <v/>
      </c>
      <c r="H1242" s="27">
        <f>IF(A1242="","",Spese!$D$56)</f>
        <v/>
      </c>
    </row>
    <row r="1243">
      <c r="A1243" s="5">
        <f>IFERROR(IF(OR(Spese!$A$56="",15&gt;Spese!$G$56),"",Spese!$A$56),"")</f>
        <v/>
      </c>
      <c r="B1243" s="23">
        <f>IF(A1243="","",Spese!$B$56)</f>
        <v/>
      </c>
      <c r="C1243" s="23">
        <f>IF(A1243="","",Spese!$C$56)</f>
        <v/>
      </c>
      <c r="D1243" s="6">
        <f>IF(A1243="","",15)</f>
        <v/>
      </c>
      <c r="E1243" s="21">
        <f>IF(A1243="","",IFERROR(EDATE(Spese!$I$56,(D1243-1)*Spese!$H$56),""))</f>
        <v/>
      </c>
      <c r="F1243" s="38">
        <f>IF(A1243="","",IFERROR(IF(D1243=Spese!$G$56,Spese!$L$56-Spese!$M$56*(Spese!$G$56-1),Spese!$M$56),""))</f>
        <v/>
      </c>
      <c r="G1243" s="5">
        <f>IF(A1243="","",IFERROR(IF(Spese!$K$56="Annullato","Annullata",IF(Spese!$K$56="Sospeso","Sospesa",IF(Spese!$K$56="Da valutare","Da valutare",IF(E1243="","Da completare",IF(D1243&lt;=Spese!$J$56,"Saldata",IF(E1243&lt;Parametri!$B$3,"Scaduta",IF(E1243&lt;=Parametri!$B$3+Parametri!$B$4,"In scadenza","Programmata"))))))),"Da completare"))</f>
        <v/>
      </c>
      <c r="H1243" s="23">
        <f>IF(A1243="","",Spese!$D$56)</f>
        <v/>
      </c>
    </row>
    <row r="1244">
      <c r="A1244" s="9">
        <f>IFERROR(IF(OR(Spese!$A$56="",16&gt;Spese!$G$56),"",Spese!$A$56),"")</f>
        <v/>
      </c>
      <c r="B1244" s="27">
        <f>IF(A1244="","",Spese!$B$56)</f>
        <v/>
      </c>
      <c r="C1244" s="27">
        <f>IF(A1244="","",Spese!$C$56)</f>
        <v/>
      </c>
      <c r="D1244" s="10">
        <f>IF(A1244="","",16)</f>
        <v/>
      </c>
      <c r="E1244" s="25">
        <f>IF(A1244="","",IFERROR(EDATE(Spese!$I$56,(D1244-1)*Spese!$H$56),""))</f>
        <v/>
      </c>
      <c r="F1244" s="40">
        <f>IF(A1244="","",IFERROR(IF(D1244=Spese!$G$56,Spese!$L$56-Spese!$M$56*(Spese!$G$56-1),Spese!$M$56),""))</f>
        <v/>
      </c>
      <c r="G1244" s="9">
        <f>IF(A1244="","",IFERROR(IF(Spese!$K$56="Annullato","Annullata",IF(Spese!$K$56="Sospeso","Sospesa",IF(Spese!$K$56="Da valutare","Da valutare",IF(E1244="","Da completare",IF(D1244&lt;=Spese!$J$56,"Saldata",IF(E1244&lt;Parametri!$B$3,"Scaduta",IF(E1244&lt;=Parametri!$B$3+Parametri!$B$4,"In scadenza","Programmata"))))))),"Da completare"))</f>
        <v/>
      </c>
      <c r="H1244" s="27">
        <f>IF(A1244="","",Spese!$D$56)</f>
        <v/>
      </c>
    </row>
    <row r="1245">
      <c r="A1245" s="5">
        <f>IFERROR(IF(OR(Spese!$A$56="",17&gt;Spese!$G$56),"",Spese!$A$56),"")</f>
        <v/>
      </c>
      <c r="B1245" s="23">
        <f>IF(A1245="","",Spese!$B$56)</f>
        <v/>
      </c>
      <c r="C1245" s="23">
        <f>IF(A1245="","",Spese!$C$56)</f>
        <v/>
      </c>
      <c r="D1245" s="6">
        <f>IF(A1245="","",17)</f>
        <v/>
      </c>
      <c r="E1245" s="21">
        <f>IF(A1245="","",IFERROR(EDATE(Spese!$I$56,(D1245-1)*Spese!$H$56),""))</f>
        <v/>
      </c>
      <c r="F1245" s="38">
        <f>IF(A1245="","",IFERROR(IF(D1245=Spese!$G$56,Spese!$L$56-Spese!$M$56*(Spese!$G$56-1),Spese!$M$56),""))</f>
        <v/>
      </c>
      <c r="G1245" s="5">
        <f>IF(A1245="","",IFERROR(IF(Spese!$K$56="Annullato","Annullata",IF(Spese!$K$56="Sospeso","Sospesa",IF(Spese!$K$56="Da valutare","Da valutare",IF(E1245="","Da completare",IF(D1245&lt;=Spese!$J$56,"Saldata",IF(E1245&lt;Parametri!$B$3,"Scaduta",IF(E1245&lt;=Parametri!$B$3+Parametri!$B$4,"In scadenza","Programmata"))))))),"Da completare"))</f>
        <v/>
      </c>
      <c r="H1245" s="23">
        <f>IF(A1245="","",Spese!$D$56)</f>
        <v/>
      </c>
    </row>
    <row r="1246">
      <c r="A1246" s="9">
        <f>IFERROR(IF(OR(Spese!$A$56="",18&gt;Spese!$G$56),"",Spese!$A$56),"")</f>
        <v/>
      </c>
      <c r="B1246" s="27">
        <f>IF(A1246="","",Spese!$B$56)</f>
        <v/>
      </c>
      <c r="C1246" s="27">
        <f>IF(A1246="","",Spese!$C$56)</f>
        <v/>
      </c>
      <c r="D1246" s="10">
        <f>IF(A1246="","",18)</f>
        <v/>
      </c>
      <c r="E1246" s="25">
        <f>IF(A1246="","",IFERROR(EDATE(Spese!$I$56,(D1246-1)*Spese!$H$56),""))</f>
        <v/>
      </c>
      <c r="F1246" s="40">
        <f>IF(A1246="","",IFERROR(IF(D1246=Spese!$G$56,Spese!$L$56-Spese!$M$56*(Spese!$G$56-1),Spese!$M$56),""))</f>
        <v/>
      </c>
      <c r="G1246" s="9">
        <f>IF(A1246="","",IFERROR(IF(Spese!$K$56="Annullato","Annullata",IF(Spese!$K$56="Sospeso","Sospesa",IF(Spese!$K$56="Da valutare","Da valutare",IF(E1246="","Da completare",IF(D1246&lt;=Spese!$J$56,"Saldata",IF(E1246&lt;Parametri!$B$3,"Scaduta",IF(E1246&lt;=Parametri!$B$3+Parametri!$B$4,"In scadenza","Programmata"))))))),"Da completare"))</f>
        <v/>
      </c>
      <c r="H1246" s="27">
        <f>IF(A1246="","",Spese!$D$56)</f>
        <v/>
      </c>
    </row>
    <row r="1247">
      <c r="A1247" s="5">
        <f>IFERROR(IF(OR(Spese!$A$56="",19&gt;Spese!$G$56),"",Spese!$A$56),"")</f>
        <v/>
      </c>
      <c r="B1247" s="23">
        <f>IF(A1247="","",Spese!$B$56)</f>
        <v/>
      </c>
      <c r="C1247" s="23">
        <f>IF(A1247="","",Spese!$C$56)</f>
        <v/>
      </c>
      <c r="D1247" s="6">
        <f>IF(A1247="","",19)</f>
        <v/>
      </c>
      <c r="E1247" s="21">
        <f>IF(A1247="","",IFERROR(EDATE(Spese!$I$56,(D1247-1)*Spese!$H$56),""))</f>
        <v/>
      </c>
      <c r="F1247" s="38">
        <f>IF(A1247="","",IFERROR(IF(D1247=Spese!$G$56,Spese!$L$56-Spese!$M$56*(Spese!$G$56-1),Spese!$M$56),""))</f>
        <v/>
      </c>
      <c r="G1247" s="5">
        <f>IF(A1247="","",IFERROR(IF(Spese!$K$56="Annullato","Annullata",IF(Spese!$K$56="Sospeso","Sospesa",IF(Spese!$K$56="Da valutare","Da valutare",IF(E1247="","Da completare",IF(D1247&lt;=Spese!$J$56,"Saldata",IF(E1247&lt;Parametri!$B$3,"Scaduta",IF(E1247&lt;=Parametri!$B$3+Parametri!$B$4,"In scadenza","Programmata"))))))),"Da completare"))</f>
        <v/>
      </c>
      <c r="H1247" s="23">
        <f>IF(A1247="","",Spese!$D$56)</f>
        <v/>
      </c>
    </row>
    <row r="1248">
      <c r="A1248" s="9">
        <f>IFERROR(IF(OR(Spese!$A$56="",20&gt;Spese!$G$56),"",Spese!$A$56),"")</f>
        <v/>
      </c>
      <c r="B1248" s="27">
        <f>IF(A1248="","",Spese!$B$56)</f>
        <v/>
      </c>
      <c r="C1248" s="27">
        <f>IF(A1248="","",Spese!$C$56)</f>
        <v/>
      </c>
      <c r="D1248" s="10">
        <f>IF(A1248="","",20)</f>
        <v/>
      </c>
      <c r="E1248" s="25">
        <f>IF(A1248="","",IFERROR(EDATE(Spese!$I$56,(D1248-1)*Spese!$H$56),""))</f>
        <v/>
      </c>
      <c r="F1248" s="40">
        <f>IF(A1248="","",IFERROR(IF(D1248=Spese!$G$56,Spese!$L$56-Spese!$M$56*(Spese!$G$56-1),Spese!$M$56),""))</f>
        <v/>
      </c>
      <c r="G1248" s="9">
        <f>IF(A1248="","",IFERROR(IF(Spese!$K$56="Annullato","Annullata",IF(Spese!$K$56="Sospeso","Sospesa",IF(Spese!$K$56="Da valutare","Da valutare",IF(E1248="","Da completare",IF(D1248&lt;=Spese!$J$56,"Saldata",IF(E1248&lt;Parametri!$B$3,"Scaduta",IF(E1248&lt;=Parametri!$B$3+Parametri!$B$4,"In scadenza","Programmata"))))))),"Da completare"))</f>
        <v/>
      </c>
      <c r="H1248" s="27">
        <f>IF(A1248="","",Spese!$D$56)</f>
        <v/>
      </c>
    </row>
    <row r="1249">
      <c r="A1249" s="5">
        <f>IFERROR(IF(OR(Spese!$A$56="",21&gt;Spese!$G$56),"",Spese!$A$56),"")</f>
        <v/>
      </c>
      <c r="B1249" s="23">
        <f>IF(A1249="","",Spese!$B$56)</f>
        <v/>
      </c>
      <c r="C1249" s="23">
        <f>IF(A1249="","",Spese!$C$56)</f>
        <v/>
      </c>
      <c r="D1249" s="6">
        <f>IF(A1249="","",21)</f>
        <v/>
      </c>
      <c r="E1249" s="21">
        <f>IF(A1249="","",IFERROR(EDATE(Spese!$I$56,(D1249-1)*Spese!$H$56),""))</f>
        <v/>
      </c>
      <c r="F1249" s="38">
        <f>IF(A1249="","",IFERROR(IF(D1249=Spese!$G$56,Spese!$L$56-Spese!$M$56*(Spese!$G$56-1),Spese!$M$56),""))</f>
        <v/>
      </c>
      <c r="G1249" s="5">
        <f>IF(A1249="","",IFERROR(IF(Spese!$K$56="Annullato","Annullata",IF(Spese!$K$56="Sospeso","Sospesa",IF(Spese!$K$56="Da valutare","Da valutare",IF(E1249="","Da completare",IF(D1249&lt;=Spese!$J$56,"Saldata",IF(E1249&lt;Parametri!$B$3,"Scaduta",IF(E1249&lt;=Parametri!$B$3+Parametri!$B$4,"In scadenza","Programmata"))))))),"Da completare"))</f>
        <v/>
      </c>
      <c r="H1249" s="23">
        <f>IF(A1249="","",Spese!$D$56)</f>
        <v/>
      </c>
    </row>
    <row r="1250">
      <c r="A1250" s="9">
        <f>IFERROR(IF(OR(Spese!$A$56="",22&gt;Spese!$G$56),"",Spese!$A$56),"")</f>
        <v/>
      </c>
      <c r="B1250" s="27">
        <f>IF(A1250="","",Spese!$B$56)</f>
        <v/>
      </c>
      <c r="C1250" s="27">
        <f>IF(A1250="","",Spese!$C$56)</f>
        <v/>
      </c>
      <c r="D1250" s="10">
        <f>IF(A1250="","",22)</f>
        <v/>
      </c>
      <c r="E1250" s="25">
        <f>IF(A1250="","",IFERROR(EDATE(Spese!$I$56,(D1250-1)*Spese!$H$56),""))</f>
        <v/>
      </c>
      <c r="F1250" s="40">
        <f>IF(A1250="","",IFERROR(IF(D1250=Spese!$G$56,Spese!$L$56-Spese!$M$56*(Spese!$G$56-1),Spese!$M$56),""))</f>
        <v/>
      </c>
      <c r="G1250" s="9">
        <f>IF(A1250="","",IFERROR(IF(Spese!$K$56="Annullato","Annullata",IF(Spese!$K$56="Sospeso","Sospesa",IF(Spese!$K$56="Da valutare","Da valutare",IF(E1250="","Da completare",IF(D1250&lt;=Spese!$J$56,"Saldata",IF(E1250&lt;Parametri!$B$3,"Scaduta",IF(E1250&lt;=Parametri!$B$3+Parametri!$B$4,"In scadenza","Programmata"))))))),"Da completare"))</f>
        <v/>
      </c>
      <c r="H1250" s="27">
        <f>IF(A1250="","",Spese!$D$56)</f>
        <v/>
      </c>
    </row>
    <row r="1251">
      <c r="A1251" s="5">
        <f>IFERROR(IF(OR(Spese!$A$56="",23&gt;Spese!$G$56),"",Spese!$A$56),"")</f>
        <v/>
      </c>
      <c r="B1251" s="23">
        <f>IF(A1251="","",Spese!$B$56)</f>
        <v/>
      </c>
      <c r="C1251" s="23">
        <f>IF(A1251="","",Spese!$C$56)</f>
        <v/>
      </c>
      <c r="D1251" s="6">
        <f>IF(A1251="","",23)</f>
        <v/>
      </c>
      <c r="E1251" s="21">
        <f>IF(A1251="","",IFERROR(EDATE(Spese!$I$56,(D1251-1)*Spese!$H$56),""))</f>
        <v/>
      </c>
      <c r="F1251" s="38">
        <f>IF(A1251="","",IFERROR(IF(D1251=Spese!$G$56,Spese!$L$56-Spese!$M$56*(Spese!$G$56-1),Spese!$M$56),""))</f>
        <v/>
      </c>
      <c r="G1251" s="5">
        <f>IF(A1251="","",IFERROR(IF(Spese!$K$56="Annullato","Annullata",IF(Spese!$K$56="Sospeso","Sospesa",IF(Spese!$K$56="Da valutare","Da valutare",IF(E1251="","Da completare",IF(D1251&lt;=Spese!$J$56,"Saldata",IF(E1251&lt;Parametri!$B$3,"Scaduta",IF(E1251&lt;=Parametri!$B$3+Parametri!$B$4,"In scadenza","Programmata"))))))),"Da completare"))</f>
        <v/>
      </c>
      <c r="H1251" s="23">
        <f>IF(A1251="","",Spese!$D$56)</f>
        <v/>
      </c>
    </row>
    <row r="1252">
      <c r="A1252" s="9">
        <f>IFERROR(IF(OR(Spese!$A$56="",24&gt;Spese!$G$56),"",Spese!$A$56),"")</f>
        <v/>
      </c>
      <c r="B1252" s="27">
        <f>IF(A1252="","",Spese!$B$56)</f>
        <v/>
      </c>
      <c r="C1252" s="27">
        <f>IF(A1252="","",Spese!$C$56)</f>
        <v/>
      </c>
      <c r="D1252" s="10">
        <f>IF(A1252="","",24)</f>
        <v/>
      </c>
      <c r="E1252" s="25">
        <f>IF(A1252="","",IFERROR(EDATE(Spese!$I$56,(D1252-1)*Spese!$H$56),""))</f>
        <v/>
      </c>
      <c r="F1252" s="40">
        <f>IF(A1252="","",IFERROR(IF(D1252=Spese!$G$56,Spese!$L$56-Spese!$M$56*(Spese!$G$56-1),Spese!$M$56),""))</f>
        <v/>
      </c>
      <c r="G1252" s="9">
        <f>IF(A1252="","",IFERROR(IF(Spese!$K$56="Annullato","Annullata",IF(Spese!$K$56="Sospeso","Sospesa",IF(Spese!$K$56="Da valutare","Da valutare",IF(E1252="","Da completare",IF(D1252&lt;=Spese!$J$56,"Saldata",IF(E1252&lt;Parametri!$B$3,"Scaduta",IF(E1252&lt;=Parametri!$B$3+Parametri!$B$4,"In scadenza","Programmata"))))))),"Da completare"))</f>
        <v/>
      </c>
      <c r="H1252" s="27">
        <f>IF(A1252="","",Spese!$D$56)</f>
        <v/>
      </c>
    </row>
    <row r="1253">
      <c r="A1253" s="5">
        <f>IFERROR(IF(OR(Spese!$A$57="",1&gt;Spese!$G$57),"",Spese!$A$57),"")</f>
        <v/>
      </c>
      <c r="B1253" s="23">
        <f>IF(A1253="","",Spese!$B$57)</f>
        <v/>
      </c>
      <c r="C1253" s="23">
        <f>IF(A1253="","",Spese!$C$57)</f>
        <v/>
      </c>
      <c r="D1253" s="6">
        <f>IF(A1253="","",1)</f>
        <v/>
      </c>
      <c r="E1253" s="21">
        <f>IF(A1253="","",IFERROR(EDATE(Spese!$I$57,(D1253-1)*Spese!$H$57),""))</f>
        <v/>
      </c>
      <c r="F1253" s="38">
        <f>IF(A1253="","",IFERROR(IF(D1253=Spese!$G$57,Spese!$L$57-Spese!$M$57*(Spese!$G$57-1),Spese!$M$57),""))</f>
        <v/>
      </c>
      <c r="G1253" s="5">
        <f>IF(A1253="","",IFERROR(IF(Spese!$K$57="Annullato","Annullata",IF(Spese!$K$57="Sospeso","Sospesa",IF(Spese!$K$57="Da valutare","Da valutare",IF(E1253="","Da completare",IF(D1253&lt;=Spese!$J$57,"Saldata",IF(E1253&lt;Parametri!$B$3,"Scaduta",IF(E1253&lt;=Parametri!$B$3+Parametri!$B$4,"In scadenza","Programmata"))))))),"Da completare"))</f>
        <v/>
      </c>
      <c r="H1253" s="23">
        <f>IF(A1253="","",Spese!$D$57)</f>
        <v/>
      </c>
    </row>
    <row r="1254">
      <c r="A1254" s="9">
        <f>IFERROR(IF(OR(Spese!$A$57="",2&gt;Spese!$G$57),"",Spese!$A$57),"")</f>
        <v/>
      </c>
      <c r="B1254" s="27">
        <f>IF(A1254="","",Spese!$B$57)</f>
        <v/>
      </c>
      <c r="C1254" s="27">
        <f>IF(A1254="","",Spese!$C$57)</f>
        <v/>
      </c>
      <c r="D1254" s="10">
        <f>IF(A1254="","",2)</f>
        <v/>
      </c>
      <c r="E1254" s="25">
        <f>IF(A1254="","",IFERROR(EDATE(Spese!$I$57,(D1254-1)*Spese!$H$57),""))</f>
        <v/>
      </c>
      <c r="F1254" s="40">
        <f>IF(A1254="","",IFERROR(IF(D1254=Spese!$G$57,Spese!$L$57-Spese!$M$57*(Spese!$G$57-1),Spese!$M$57),""))</f>
        <v/>
      </c>
      <c r="G1254" s="9">
        <f>IF(A1254="","",IFERROR(IF(Spese!$K$57="Annullato","Annullata",IF(Spese!$K$57="Sospeso","Sospesa",IF(Spese!$K$57="Da valutare","Da valutare",IF(E1254="","Da completare",IF(D1254&lt;=Spese!$J$57,"Saldata",IF(E1254&lt;Parametri!$B$3,"Scaduta",IF(E1254&lt;=Parametri!$B$3+Parametri!$B$4,"In scadenza","Programmata"))))))),"Da completare"))</f>
        <v/>
      </c>
      <c r="H1254" s="27">
        <f>IF(A1254="","",Spese!$D$57)</f>
        <v/>
      </c>
    </row>
    <row r="1255">
      <c r="A1255" s="5">
        <f>IFERROR(IF(OR(Spese!$A$57="",3&gt;Spese!$G$57),"",Spese!$A$57),"")</f>
        <v/>
      </c>
      <c r="B1255" s="23">
        <f>IF(A1255="","",Spese!$B$57)</f>
        <v/>
      </c>
      <c r="C1255" s="23">
        <f>IF(A1255="","",Spese!$C$57)</f>
        <v/>
      </c>
      <c r="D1255" s="6">
        <f>IF(A1255="","",3)</f>
        <v/>
      </c>
      <c r="E1255" s="21">
        <f>IF(A1255="","",IFERROR(EDATE(Spese!$I$57,(D1255-1)*Spese!$H$57),""))</f>
        <v/>
      </c>
      <c r="F1255" s="38">
        <f>IF(A1255="","",IFERROR(IF(D1255=Spese!$G$57,Spese!$L$57-Spese!$M$57*(Spese!$G$57-1),Spese!$M$57),""))</f>
        <v/>
      </c>
      <c r="G1255" s="5">
        <f>IF(A1255="","",IFERROR(IF(Spese!$K$57="Annullato","Annullata",IF(Spese!$K$57="Sospeso","Sospesa",IF(Spese!$K$57="Da valutare","Da valutare",IF(E1255="","Da completare",IF(D1255&lt;=Spese!$J$57,"Saldata",IF(E1255&lt;Parametri!$B$3,"Scaduta",IF(E1255&lt;=Parametri!$B$3+Parametri!$B$4,"In scadenza","Programmata"))))))),"Da completare"))</f>
        <v/>
      </c>
      <c r="H1255" s="23">
        <f>IF(A1255="","",Spese!$D$57)</f>
        <v/>
      </c>
    </row>
    <row r="1256">
      <c r="A1256" s="9">
        <f>IFERROR(IF(OR(Spese!$A$57="",4&gt;Spese!$G$57),"",Spese!$A$57),"")</f>
        <v/>
      </c>
      <c r="B1256" s="27">
        <f>IF(A1256="","",Spese!$B$57)</f>
        <v/>
      </c>
      <c r="C1256" s="27">
        <f>IF(A1256="","",Spese!$C$57)</f>
        <v/>
      </c>
      <c r="D1256" s="10">
        <f>IF(A1256="","",4)</f>
        <v/>
      </c>
      <c r="E1256" s="25">
        <f>IF(A1256="","",IFERROR(EDATE(Spese!$I$57,(D1256-1)*Spese!$H$57),""))</f>
        <v/>
      </c>
      <c r="F1256" s="40">
        <f>IF(A1256="","",IFERROR(IF(D1256=Spese!$G$57,Spese!$L$57-Spese!$M$57*(Spese!$G$57-1),Spese!$M$57),""))</f>
        <v/>
      </c>
      <c r="G1256" s="9">
        <f>IF(A1256="","",IFERROR(IF(Spese!$K$57="Annullato","Annullata",IF(Spese!$K$57="Sospeso","Sospesa",IF(Spese!$K$57="Da valutare","Da valutare",IF(E1256="","Da completare",IF(D1256&lt;=Spese!$J$57,"Saldata",IF(E1256&lt;Parametri!$B$3,"Scaduta",IF(E1256&lt;=Parametri!$B$3+Parametri!$B$4,"In scadenza","Programmata"))))))),"Da completare"))</f>
        <v/>
      </c>
      <c r="H1256" s="27">
        <f>IF(A1256="","",Spese!$D$57)</f>
        <v/>
      </c>
    </row>
    <row r="1257">
      <c r="A1257" s="5">
        <f>IFERROR(IF(OR(Spese!$A$57="",5&gt;Spese!$G$57),"",Spese!$A$57),"")</f>
        <v/>
      </c>
      <c r="B1257" s="23">
        <f>IF(A1257="","",Spese!$B$57)</f>
        <v/>
      </c>
      <c r="C1257" s="23">
        <f>IF(A1257="","",Spese!$C$57)</f>
        <v/>
      </c>
      <c r="D1257" s="6">
        <f>IF(A1257="","",5)</f>
        <v/>
      </c>
      <c r="E1257" s="21">
        <f>IF(A1257="","",IFERROR(EDATE(Spese!$I$57,(D1257-1)*Spese!$H$57),""))</f>
        <v/>
      </c>
      <c r="F1257" s="38">
        <f>IF(A1257="","",IFERROR(IF(D1257=Spese!$G$57,Spese!$L$57-Spese!$M$57*(Spese!$G$57-1),Spese!$M$57),""))</f>
        <v/>
      </c>
      <c r="G1257" s="5">
        <f>IF(A1257="","",IFERROR(IF(Spese!$K$57="Annullato","Annullata",IF(Spese!$K$57="Sospeso","Sospesa",IF(Spese!$K$57="Da valutare","Da valutare",IF(E1257="","Da completare",IF(D1257&lt;=Spese!$J$57,"Saldata",IF(E1257&lt;Parametri!$B$3,"Scaduta",IF(E1257&lt;=Parametri!$B$3+Parametri!$B$4,"In scadenza","Programmata"))))))),"Da completare"))</f>
        <v/>
      </c>
      <c r="H1257" s="23">
        <f>IF(A1257="","",Spese!$D$57)</f>
        <v/>
      </c>
    </row>
    <row r="1258">
      <c r="A1258" s="9">
        <f>IFERROR(IF(OR(Spese!$A$57="",6&gt;Spese!$G$57),"",Spese!$A$57),"")</f>
        <v/>
      </c>
      <c r="B1258" s="27">
        <f>IF(A1258="","",Spese!$B$57)</f>
        <v/>
      </c>
      <c r="C1258" s="27">
        <f>IF(A1258="","",Spese!$C$57)</f>
        <v/>
      </c>
      <c r="D1258" s="10">
        <f>IF(A1258="","",6)</f>
        <v/>
      </c>
      <c r="E1258" s="25">
        <f>IF(A1258="","",IFERROR(EDATE(Spese!$I$57,(D1258-1)*Spese!$H$57),""))</f>
        <v/>
      </c>
      <c r="F1258" s="40">
        <f>IF(A1258="","",IFERROR(IF(D1258=Spese!$G$57,Spese!$L$57-Spese!$M$57*(Spese!$G$57-1),Spese!$M$57),""))</f>
        <v/>
      </c>
      <c r="G1258" s="9">
        <f>IF(A1258="","",IFERROR(IF(Spese!$K$57="Annullato","Annullata",IF(Spese!$K$57="Sospeso","Sospesa",IF(Spese!$K$57="Da valutare","Da valutare",IF(E1258="","Da completare",IF(D1258&lt;=Spese!$J$57,"Saldata",IF(E1258&lt;Parametri!$B$3,"Scaduta",IF(E1258&lt;=Parametri!$B$3+Parametri!$B$4,"In scadenza","Programmata"))))))),"Da completare"))</f>
        <v/>
      </c>
      <c r="H1258" s="27">
        <f>IF(A1258="","",Spese!$D$57)</f>
        <v/>
      </c>
    </row>
    <row r="1259">
      <c r="A1259" s="5">
        <f>IFERROR(IF(OR(Spese!$A$57="",7&gt;Spese!$G$57),"",Spese!$A$57),"")</f>
        <v/>
      </c>
      <c r="B1259" s="23">
        <f>IF(A1259="","",Spese!$B$57)</f>
        <v/>
      </c>
      <c r="C1259" s="23">
        <f>IF(A1259="","",Spese!$C$57)</f>
        <v/>
      </c>
      <c r="D1259" s="6">
        <f>IF(A1259="","",7)</f>
        <v/>
      </c>
      <c r="E1259" s="21">
        <f>IF(A1259="","",IFERROR(EDATE(Spese!$I$57,(D1259-1)*Spese!$H$57),""))</f>
        <v/>
      </c>
      <c r="F1259" s="38">
        <f>IF(A1259="","",IFERROR(IF(D1259=Spese!$G$57,Spese!$L$57-Spese!$M$57*(Spese!$G$57-1),Spese!$M$57),""))</f>
        <v/>
      </c>
      <c r="G1259" s="5">
        <f>IF(A1259="","",IFERROR(IF(Spese!$K$57="Annullato","Annullata",IF(Spese!$K$57="Sospeso","Sospesa",IF(Spese!$K$57="Da valutare","Da valutare",IF(E1259="","Da completare",IF(D1259&lt;=Spese!$J$57,"Saldata",IF(E1259&lt;Parametri!$B$3,"Scaduta",IF(E1259&lt;=Parametri!$B$3+Parametri!$B$4,"In scadenza","Programmata"))))))),"Da completare"))</f>
        <v/>
      </c>
      <c r="H1259" s="23">
        <f>IF(A1259="","",Spese!$D$57)</f>
        <v/>
      </c>
    </row>
    <row r="1260">
      <c r="A1260" s="9">
        <f>IFERROR(IF(OR(Spese!$A$57="",8&gt;Spese!$G$57),"",Spese!$A$57),"")</f>
        <v/>
      </c>
      <c r="B1260" s="27">
        <f>IF(A1260="","",Spese!$B$57)</f>
        <v/>
      </c>
      <c r="C1260" s="27">
        <f>IF(A1260="","",Spese!$C$57)</f>
        <v/>
      </c>
      <c r="D1260" s="10">
        <f>IF(A1260="","",8)</f>
        <v/>
      </c>
      <c r="E1260" s="25">
        <f>IF(A1260="","",IFERROR(EDATE(Spese!$I$57,(D1260-1)*Spese!$H$57),""))</f>
        <v/>
      </c>
      <c r="F1260" s="40">
        <f>IF(A1260="","",IFERROR(IF(D1260=Spese!$G$57,Spese!$L$57-Spese!$M$57*(Spese!$G$57-1),Spese!$M$57),""))</f>
        <v/>
      </c>
      <c r="G1260" s="9">
        <f>IF(A1260="","",IFERROR(IF(Spese!$K$57="Annullato","Annullata",IF(Spese!$K$57="Sospeso","Sospesa",IF(Spese!$K$57="Da valutare","Da valutare",IF(E1260="","Da completare",IF(D1260&lt;=Spese!$J$57,"Saldata",IF(E1260&lt;Parametri!$B$3,"Scaduta",IF(E1260&lt;=Parametri!$B$3+Parametri!$B$4,"In scadenza","Programmata"))))))),"Da completare"))</f>
        <v/>
      </c>
      <c r="H1260" s="27">
        <f>IF(A1260="","",Spese!$D$57)</f>
        <v/>
      </c>
    </row>
    <row r="1261">
      <c r="A1261" s="5">
        <f>IFERROR(IF(OR(Spese!$A$57="",9&gt;Spese!$G$57),"",Spese!$A$57),"")</f>
        <v/>
      </c>
      <c r="B1261" s="23">
        <f>IF(A1261="","",Spese!$B$57)</f>
        <v/>
      </c>
      <c r="C1261" s="23">
        <f>IF(A1261="","",Spese!$C$57)</f>
        <v/>
      </c>
      <c r="D1261" s="6">
        <f>IF(A1261="","",9)</f>
        <v/>
      </c>
      <c r="E1261" s="21">
        <f>IF(A1261="","",IFERROR(EDATE(Spese!$I$57,(D1261-1)*Spese!$H$57),""))</f>
        <v/>
      </c>
      <c r="F1261" s="38">
        <f>IF(A1261="","",IFERROR(IF(D1261=Spese!$G$57,Spese!$L$57-Spese!$M$57*(Spese!$G$57-1),Spese!$M$57),""))</f>
        <v/>
      </c>
      <c r="G1261" s="5">
        <f>IF(A1261="","",IFERROR(IF(Spese!$K$57="Annullato","Annullata",IF(Spese!$K$57="Sospeso","Sospesa",IF(Spese!$K$57="Da valutare","Da valutare",IF(E1261="","Da completare",IF(D1261&lt;=Spese!$J$57,"Saldata",IF(E1261&lt;Parametri!$B$3,"Scaduta",IF(E1261&lt;=Parametri!$B$3+Parametri!$B$4,"In scadenza","Programmata"))))))),"Da completare"))</f>
        <v/>
      </c>
      <c r="H1261" s="23">
        <f>IF(A1261="","",Spese!$D$57)</f>
        <v/>
      </c>
    </row>
    <row r="1262">
      <c r="A1262" s="9">
        <f>IFERROR(IF(OR(Spese!$A$57="",10&gt;Spese!$G$57),"",Spese!$A$57),"")</f>
        <v/>
      </c>
      <c r="B1262" s="27">
        <f>IF(A1262="","",Spese!$B$57)</f>
        <v/>
      </c>
      <c r="C1262" s="27">
        <f>IF(A1262="","",Spese!$C$57)</f>
        <v/>
      </c>
      <c r="D1262" s="10">
        <f>IF(A1262="","",10)</f>
        <v/>
      </c>
      <c r="E1262" s="25">
        <f>IF(A1262="","",IFERROR(EDATE(Spese!$I$57,(D1262-1)*Spese!$H$57),""))</f>
        <v/>
      </c>
      <c r="F1262" s="40">
        <f>IF(A1262="","",IFERROR(IF(D1262=Spese!$G$57,Spese!$L$57-Spese!$M$57*(Spese!$G$57-1),Spese!$M$57),""))</f>
        <v/>
      </c>
      <c r="G1262" s="9">
        <f>IF(A1262="","",IFERROR(IF(Spese!$K$57="Annullato","Annullata",IF(Spese!$K$57="Sospeso","Sospesa",IF(Spese!$K$57="Da valutare","Da valutare",IF(E1262="","Da completare",IF(D1262&lt;=Spese!$J$57,"Saldata",IF(E1262&lt;Parametri!$B$3,"Scaduta",IF(E1262&lt;=Parametri!$B$3+Parametri!$B$4,"In scadenza","Programmata"))))))),"Da completare"))</f>
        <v/>
      </c>
      <c r="H1262" s="27">
        <f>IF(A1262="","",Spese!$D$57)</f>
        <v/>
      </c>
    </row>
    <row r="1263">
      <c r="A1263" s="5">
        <f>IFERROR(IF(OR(Spese!$A$57="",11&gt;Spese!$G$57),"",Spese!$A$57),"")</f>
        <v/>
      </c>
      <c r="B1263" s="23">
        <f>IF(A1263="","",Spese!$B$57)</f>
        <v/>
      </c>
      <c r="C1263" s="23">
        <f>IF(A1263="","",Spese!$C$57)</f>
        <v/>
      </c>
      <c r="D1263" s="6">
        <f>IF(A1263="","",11)</f>
        <v/>
      </c>
      <c r="E1263" s="21">
        <f>IF(A1263="","",IFERROR(EDATE(Spese!$I$57,(D1263-1)*Spese!$H$57),""))</f>
        <v/>
      </c>
      <c r="F1263" s="38">
        <f>IF(A1263="","",IFERROR(IF(D1263=Spese!$G$57,Spese!$L$57-Spese!$M$57*(Spese!$G$57-1),Spese!$M$57),""))</f>
        <v/>
      </c>
      <c r="G1263" s="5">
        <f>IF(A1263="","",IFERROR(IF(Spese!$K$57="Annullato","Annullata",IF(Spese!$K$57="Sospeso","Sospesa",IF(Spese!$K$57="Da valutare","Da valutare",IF(E1263="","Da completare",IF(D1263&lt;=Spese!$J$57,"Saldata",IF(E1263&lt;Parametri!$B$3,"Scaduta",IF(E1263&lt;=Parametri!$B$3+Parametri!$B$4,"In scadenza","Programmata"))))))),"Da completare"))</f>
        <v/>
      </c>
      <c r="H1263" s="23">
        <f>IF(A1263="","",Spese!$D$57)</f>
        <v/>
      </c>
    </row>
    <row r="1264">
      <c r="A1264" s="9">
        <f>IFERROR(IF(OR(Spese!$A$57="",12&gt;Spese!$G$57),"",Spese!$A$57),"")</f>
        <v/>
      </c>
      <c r="B1264" s="27">
        <f>IF(A1264="","",Spese!$B$57)</f>
        <v/>
      </c>
      <c r="C1264" s="27">
        <f>IF(A1264="","",Spese!$C$57)</f>
        <v/>
      </c>
      <c r="D1264" s="10">
        <f>IF(A1264="","",12)</f>
        <v/>
      </c>
      <c r="E1264" s="25">
        <f>IF(A1264="","",IFERROR(EDATE(Spese!$I$57,(D1264-1)*Spese!$H$57),""))</f>
        <v/>
      </c>
      <c r="F1264" s="40">
        <f>IF(A1264="","",IFERROR(IF(D1264=Spese!$G$57,Spese!$L$57-Spese!$M$57*(Spese!$G$57-1),Spese!$M$57),""))</f>
        <v/>
      </c>
      <c r="G1264" s="9">
        <f>IF(A1264="","",IFERROR(IF(Spese!$K$57="Annullato","Annullata",IF(Spese!$K$57="Sospeso","Sospesa",IF(Spese!$K$57="Da valutare","Da valutare",IF(E1264="","Da completare",IF(D1264&lt;=Spese!$J$57,"Saldata",IF(E1264&lt;Parametri!$B$3,"Scaduta",IF(E1264&lt;=Parametri!$B$3+Parametri!$B$4,"In scadenza","Programmata"))))))),"Da completare"))</f>
        <v/>
      </c>
      <c r="H1264" s="27">
        <f>IF(A1264="","",Spese!$D$57)</f>
        <v/>
      </c>
    </row>
    <row r="1265">
      <c r="A1265" s="5">
        <f>IFERROR(IF(OR(Spese!$A$57="",13&gt;Spese!$G$57),"",Spese!$A$57),"")</f>
        <v/>
      </c>
      <c r="B1265" s="23">
        <f>IF(A1265="","",Spese!$B$57)</f>
        <v/>
      </c>
      <c r="C1265" s="23">
        <f>IF(A1265="","",Spese!$C$57)</f>
        <v/>
      </c>
      <c r="D1265" s="6">
        <f>IF(A1265="","",13)</f>
        <v/>
      </c>
      <c r="E1265" s="21">
        <f>IF(A1265="","",IFERROR(EDATE(Spese!$I$57,(D1265-1)*Spese!$H$57),""))</f>
        <v/>
      </c>
      <c r="F1265" s="38">
        <f>IF(A1265="","",IFERROR(IF(D1265=Spese!$G$57,Spese!$L$57-Spese!$M$57*(Spese!$G$57-1),Spese!$M$57),""))</f>
        <v/>
      </c>
      <c r="G1265" s="5">
        <f>IF(A1265="","",IFERROR(IF(Spese!$K$57="Annullato","Annullata",IF(Spese!$K$57="Sospeso","Sospesa",IF(Spese!$K$57="Da valutare","Da valutare",IF(E1265="","Da completare",IF(D1265&lt;=Spese!$J$57,"Saldata",IF(E1265&lt;Parametri!$B$3,"Scaduta",IF(E1265&lt;=Parametri!$B$3+Parametri!$B$4,"In scadenza","Programmata"))))))),"Da completare"))</f>
        <v/>
      </c>
      <c r="H1265" s="23">
        <f>IF(A1265="","",Spese!$D$57)</f>
        <v/>
      </c>
    </row>
    <row r="1266">
      <c r="A1266" s="9">
        <f>IFERROR(IF(OR(Spese!$A$57="",14&gt;Spese!$G$57),"",Spese!$A$57),"")</f>
        <v/>
      </c>
      <c r="B1266" s="27">
        <f>IF(A1266="","",Spese!$B$57)</f>
        <v/>
      </c>
      <c r="C1266" s="27">
        <f>IF(A1266="","",Spese!$C$57)</f>
        <v/>
      </c>
      <c r="D1266" s="10">
        <f>IF(A1266="","",14)</f>
        <v/>
      </c>
      <c r="E1266" s="25">
        <f>IF(A1266="","",IFERROR(EDATE(Spese!$I$57,(D1266-1)*Spese!$H$57),""))</f>
        <v/>
      </c>
      <c r="F1266" s="40">
        <f>IF(A1266="","",IFERROR(IF(D1266=Spese!$G$57,Spese!$L$57-Spese!$M$57*(Spese!$G$57-1),Spese!$M$57),""))</f>
        <v/>
      </c>
      <c r="G1266" s="9">
        <f>IF(A1266="","",IFERROR(IF(Spese!$K$57="Annullato","Annullata",IF(Spese!$K$57="Sospeso","Sospesa",IF(Spese!$K$57="Da valutare","Da valutare",IF(E1266="","Da completare",IF(D1266&lt;=Spese!$J$57,"Saldata",IF(E1266&lt;Parametri!$B$3,"Scaduta",IF(E1266&lt;=Parametri!$B$3+Parametri!$B$4,"In scadenza","Programmata"))))))),"Da completare"))</f>
        <v/>
      </c>
      <c r="H1266" s="27">
        <f>IF(A1266="","",Spese!$D$57)</f>
        <v/>
      </c>
    </row>
    <row r="1267">
      <c r="A1267" s="5">
        <f>IFERROR(IF(OR(Spese!$A$57="",15&gt;Spese!$G$57),"",Spese!$A$57),"")</f>
        <v/>
      </c>
      <c r="B1267" s="23">
        <f>IF(A1267="","",Spese!$B$57)</f>
        <v/>
      </c>
      <c r="C1267" s="23">
        <f>IF(A1267="","",Spese!$C$57)</f>
        <v/>
      </c>
      <c r="D1267" s="6">
        <f>IF(A1267="","",15)</f>
        <v/>
      </c>
      <c r="E1267" s="21">
        <f>IF(A1267="","",IFERROR(EDATE(Spese!$I$57,(D1267-1)*Spese!$H$57),""))</f>
        <v/>
      </c>
      <c r="F1267" s="38">
        <f>IF(A1267="","",IFERROR(IF(D1267=Spese!$G$57,Spese!$L$57-Spese!$M$57*(Spese!$G$57-1),Spese!$M$57),""))</f>
        <v/>
      </c>
      <c r="G1267" s="5">
        <f>IF(A1267="","",IFERROR(IF(Spese!$K$57="Annullato","Annullata",IF(Spese!$K$57="Sospeso","Sospesa",IF(Spese!$K$57="Da valutare","Da valutare",IF(E1267="","Da completare",IF(D1267&lt;=Spese!$J$57,"Saldata",IF(E1267&lt;Parametri!$B$3,"Scaduta",IF(E1267&lt;=Parametri!$B$3+Parametri!$B$4,"In scadenza","Programmata"))))))),"Da completare"))</f>
        <v/>
      </c>
      <c r="H1267" s="23">
        <f>IF(A1267="","",Spese!$D$57)</f>
        <v/>
      </c>
    </row>
    <row r="1268">
      <c r="A1268" s="9">
        <f>IFERROR(IF(OR(Spese!$A$57="",16&gt;Spese!$G$57),"",Spese!$A$57),"")</f>
        <v/>
      </c>
      <c r="B1268" s="27">
        <f>IF(A1268="","",Spese!$B$57)</f>
        <v/>
      </c>
      <c r="C1268" s="27">
        <f>IF(A1268="","",Spese!$C$57)</f>
        <v/>
      </c>
      <c r="D1268" s="10">
        <f>IF(A1268="","",16)</f>
        <v/>
      </c>
      <c r="E1268" s="25">
        <f>IF(A1268="","",IFERROR(EDATE(Spese!$I$57,(D1268-1)*Spese!$H$57),""))</f>
        <v/>
      </c>
      <c r="F1268" s="40">
        <f>IF(A1268="","",IFERROR(IF(D1268=Spese!$G$57,Spese!$L$57-Spese!$M$57*(Spese!$G$57-1),Spese!$M$57),""))</f>
        <v/>
      </c>
      <c r="G1268" s="9">
        <f>IF(A1268="","",IFERROR(IF(Spese!$K$57="Annullato","Annullata",IF(Spese!$K$57="Sospeso","Sospesa",IF(Spese!$K$57="Da valutare","Da valutare",IF(E1268="","Da completare",IF(D1268&lt;=Spese!$J$57,"Saldata",IF(E1268&lt;Parametri!$B$3,"Scaduta",IF(E1268&lt;=Parametri!$B$3+Parametri!$B$4,"In scadenza","Programmata"))))))),"Da completare"))</f>
        <v/>
      </c>
      <c r="H1268" s="27">
        <f>IF(A1268="","",Spese!$D$57)</f>
        <v/>
      </c>
    </row>
    <row r="1269">
      <c r="A1269" s="5">
        <f>IFERROR(IF(OR(Spese!$A$57="",17&gt;Spese!$G$57),"",Spese!$A$57),"")</f>
        <v/>
      </c>
      <c r="B1269" s="23">
        <f>IF(A1269="","",Spese!$B$57)</f>
        <v/>
      </c>
      <c r="C1269" s="23">
        <f>IF(A1269="","",Spese!$C$57)</f>
        <v/>
      </c>
      <c r="D1269" s="6">
        <f>IF(A1269="","",17)</f>
        <v/>
      </c>
      <c r="E1269" s="21">
        <f>IF(A1269="","",IFERROR(EDATE(Spese!$I$57,(D1269-1)*Spese!$H$57),""))</f>
        <v/>
      </c>
      <c r="F1269" s="38">
        <f>IF(A1269="","",IFERROR(IF(D1269=Spese!$G$57,Spese!$L$57-Spese!$M$57*(Spese!$G$57-1),Spese!$M$57),""))</f>
        <v/>
      </c>
      <c r="G1269" s="5">
        <f>IF(A1269="","",IFERROR(IF(Spese!$K$57="Annullato","Annullata",IF(Spese!$K$57="Sospeso","Sospesa",IF(Spese!$K$57="Da valutare","Da valutare",IF(E1269="","Da completare",IF(D1269&lt;=Spese!$J$57,"Saldata",IF(E1269&lt;Parametri!$B$3,"Scaduta",IF(E1269&lt;=Parametri!$B$3+Parametri!$B$4,"In scadenza","Programmata"))))))),"Da completare"))</f>
        <v/>
      </c>
      <c r="H1269" s="23">
        <f>IF(A1269="","",Spese!$D$57)</f>
        <v/>
      </c>
    </row>
    <row r="1270">
      <c r="A1270" s="9">
        <f>IFERROR(IF(OR(Spese!$A$57="",18&gt;Spese!$G$57),"",Spese!$A$57),"")</f>
        <v/>
      </c>
      <c r="B1270" s="27">
        <f>IF(A1270="","",Spese!$B$57)</f>
        <v/>
      </c>
      <c r="C1270" s="27">
        <f>IF(A1270="","",Spese!$C$57)</f>
        <v/>
      </c>
      <c r="D1270" s="10">
        <f>IF(A1270="","",18)</f>
        <v/>
      </c>
      <c r="E1270" s="25">
        <f>IF(A1270="","",IFERROR(EDATE(Spese!$I$57,(D1270-1)*Spese!$H$57),""))</f>
        <v/>
      </c>
      <c r="F1270" s="40">
        <f>IF(A1270="","",IFERROR(IF(D1270=Spese!$G$57,Spese!$L$57-Spese!$M$57*(Spese!$G$57-1),Spese!$M$57),""))</f>
        <v/>
      </c>
      <c r="G1270" s="9">
        <f>IF(A1270="","",IFERROR(IF(Spese!$K$57="Annullato","Annullata",IF(Spese!$K$57="Sospeso","Sospesa",IF(Spese!$K$57="Da valutare","Da valutare",IF(E1270="","Da completare",IF(D1270&lt;=Spese!$J$57,"Saldata",IF(E1270&lt;Parametri!$B$3,"Scaduta",IF(E1270&lt;=Parametri!$B$3+Parametri!$B$4,"In scadenza","Programmata"))))))),"Da completare"))</f>
        <v/>
      </c>
      <c r="H1270" s="27">
        <f>IF(A1270="","",Spese!$D$57)</f>
        <v/>
      </c>
    </row>
    <row r="1271">
      <c r="A1271" s="5">
        <f>IFERROR(IF(OR(Spese!$A$57="",19&gt;Spese!$G$57),"",Spese!$A$57),"")</f>
        <v/>
      </c>
      <c r="B1271" s="23">
        <f>IF(A1271="","",Spese!$B$57)</f>
        <v/>
      </c>
      <c r="C1271" s="23">
        <f>IF(A1271="","",Spese!$C$57)</f>
        <v/>
      </c>
      <c r="D1271" s="6">
        <f>IF(A1271="","",19)</f>
        <v/>
      </c>
      <c r="E1271" s="21">
        <f>IF(A1271="","",IFERROR(EDATE(Spese!$I$57,(D1271-1)*Spese!$H$57),""))</f>
        <v/>
      </c>
      <c r="F1271" s="38">
        <f>IF(A1271="","",IFERROR(IF(D1271=Spese!$G$57,Spese!$L$57-Spese!$M$57*(Spese!$G$57-1),Spese!$M$57),""))</f>
        <v/>
      </c>
      <c r="G1271" s="5">
        <f>IF(A1271="","",IFERROR(IF(Spese!$K$57="Annullato","Annullata",IF(Spese!$K$57="Sospeso","Sospesa",IF(Spese!$K$57="Da valutare","Da valutare",IF(E1271="","Da completare",IF(D1271&lt;=Spese!$J$57,"Saldata",IF(E1271&lt;Parametri!$B$3,"Scaduta",IF(E1271&lt;=Parametri!$B$3+Parametri!$B$4,"In scadenza","Programmata"))))))),"Da completare"))</f>
        <v/>
      </c>
      <c r="H1271" s="23">
        <f>IF(A1271="","",Spese!$D$57)</f>
        <v/>
      </c>
    </row>
    <row r="1272">
      <c r="A1272" s="9">
        <f>IFERROR(IF(OR(Spese!$A$57="",20&gt;Spese!$G$57),"",Spese!$A$57),"")</f>
        <v/>
      </c>
      <c r="B1272" s="27">
        <f>IF(A1272="","",Spese!$B$57)</f>
        <v/>
      </c>
      <c r="C1272" s="27">
        <f>IF(A1272="","",Spese!$C$57)</f>
        <v/>
      </c>
      <c r="D1272" s="10">
        <f>IF(A1272="","",20)</f>
        <v/>
      </c>
      <c r="E1272" s="25">
        <f>IF(A1272="","",IFERROR(EDATE(Spese!$I$57,(D1272-1)*Spese!$H$57),""))</f>
        <v/>
      </c>
      <c r="F1272" s="40">
        <f>IF(A1272="","",IFERROR(IF(D1272=Spese!$G$57,Spese!$L$57-Spese!$M$57*(Spese!$G$57-1),Spese!$M$57),""))</f>
        <v/>
      </c>
      <c r="G1272" s="9">
        <f>IF(A1272="","",IFERROR(IF(Spese!$K$57="Annullato","Annullata",IF(Spese!$K$57="Sospeso","Sospesa",IF(Spese!$K$57="Da valutare","Da valutare",IF(E1272="","Da completare",IF(D1272&lt;=Spese!$J$57,"Saldata",IF(E1272&lt;Parametri!$B$3,"Scaduta",IF(E1272&lt;=Parametri!$B$3+Parametri!$B$4,"In scadenza","Programmata"))))))),"Da completare"))</f>
        <v/>
      </c>
      <c r="H1272" s="27">
        <f>IF(A1272="","",Spese!$D$57)</f>
        <v/>
      </c>
    </row>
    <row r="1273">
      <c r="A1273" s="5">
        <f>IFERROR(IF(OR(Spese!$A$57="",21&gt;Spese!$G$57),"",Spese!$A$57),"")</f>
        <v/>
      </c>
      <c r="B1273" s="23">
        <f>IF(A1273="","",Spese!$B$57)</f>
        <v/>
      </c>
      <c r="C1273" s="23">
        <f>IF(A1273="","",Spese!$C$57)</f>
        <v/>
      </c>
      <c r="D1273" s="6">
        <f>IF(A1273="","",21)</f>
        <v/>
      </c>
      <c r="E1273" s="21">
        <f>IF(A1273="","",IFERROR(EDATE(Spese!$I$57,(D1273-1)*Spese!$H$57),""))</f>
        <v/>
      </c>
      <c r="F1273" s="38">
        <f>IF(A1273="","",IFERROR(IF(D1273=Spese!$G$57,Spese!$L$57-Spese!$M$57*(Spese!$G$57-1),Spese!$M$57),""))</f>
        <v/>
      </c>
      <c r="G1273" s="5">
        <f>IF(A1273="","",IFERROR(IF(Spese!$K$57="Annullato","Annullata",IF(Spese!$K$57="Sospeso","Sospesa",IF(Spese!$K$57="Da valutare","Da valutare",IF(E1273="","Da completare",IF(D1273&lt;=Spese!$J$57,"Saldata",IF(E1273&lt;Parametri!$B$3,"Scaduta",IF(E1273&lt;=Parametri!$B$3+Parametri!$B$4,"In scadenza","Programmata"))))))),"Da completare"))</f>
        <v/>
      </c>
      <c r="H1273" s="23">
        <f>IF(A1273="","",Spese!$D$57)</f>
        <v/>
      </c>
    </row>
    <row r="1274">
      <c r="A1274" s="9">
        <f>IFERROR(IF(OR(Spese!$A$57="",22&gt;Spese!$G$57),"",Spese!$A$57),"")</f>
        <v/>
      </c>
      <c r="B1274" s="27">
        <f>IF(A1274="","",Spese!$B$57)</f>
        <v/>
      </c>
      <c r="C1274" s="27">
        <f>IF(A1274="","",Spese!$C$57)</f>
        <v/>
      </c>
      <c r="D1274" s="10">
        <f>IF(A1274="","",22)</f>
        <v/>
      </c>
      <c r="E1274" s="25">
        <f>IF(A1274="","",IFERROR(EDATE(Spese!$I$57,(D1274-1)*Spese!$H$57),""))</f>
        <v/>
      </c>
      <c r="F1274" s="40">
        <f>IF(A1274="","",IFERROR(IF(D1274=Spese!$G$57,Spese!$L$57-Spese!$M$57*(Spese!$G$57-1),Spese!$M$57),""))</f>
        <v/>
      </c>
      <c r="G1274" s="9">
        <f>IF(A1274="","",IFERROR(IF(Spese!$K$57="Annullato","Annullata",IF(Spese!$K$57="Sospeso","Sospesa",IF(Spese!$K$57="Da valutare","Da valutare",IF(E1274="","Da completare",IF(D1274&lt;=Spese!$J$57,"Saldata",IF(E1274&lt;Parametri!$B$3,"Scaduta",IF(E1274&lt;=Parametri!$B$3+Parametri!$B$4,"In scadenza","Programmata"))))))),"Da completare"))</f>
        <v/>
      </c>
      <c r="H1274" s="27">
        <f>IF(A1274="","",Spese!$D$57)</f>
        <v/>
      </c>
    </row>
    <row r="1275">
      <c r="A1275" s="5">
        <f>IFERROR(IF(OR(Spese!$A$57="",23&gt;Spese!$G$57),"",Spese!$A$57),"")</f>
        <v/>
      </c>
      <c r="B1275" s="23">
        <f>IF(A1275="","",Spese!$B$57)</f>
        <v/>
      </c>
      <c r="C1275" s="23">
        <f>IF(A1275="","",Spese!$C$57)</f>
        <v/>
      </c>
      <c r="D1275" s="6">
        <f>IF(A1275="","",23)</f>
        <v/>
      </c>
      <c r="E1275" s="21">
        <f>IF(A1275="","",IFERROR(EDATE(Spese!$I$57,(D1275-1)*Spese!$H$57),""))</f>
        <v/>
      </c>
      <c r="F1275" s="38">
        <f>IF(A1275="","",IFERROR(IF(D1275=Spese!$G$57,Spese!$L$57-Spese!$M$57*(Spese!$G$57-1),Spese!$M$57),""))</f>
        <v/>
      </c>
      <c r="G1275" s="5">
        <f>IF(A1275="","",IFERROR(IF(Spese!$K$57="Annullato","Annullata",IF(Spese!$K$57="Sospeso","Sospesa",IF(Spese!$K$57="Da valutare","Da valutare",IF(E1275="","Da completare",IF(D1275&lt;=Spese!$J$57,"Saldata",IF(E1275&lt;Parametri!$B$3,"Scaduta",IF(E1275&lt;=Parametri!$B$3+Parametri!$B$4,"In scadenza","Programmata"))))))),"Da completare"))</f>
        <v/>
      </c>
      <c r="H1275" s="23">
        <f>IF(A1275="","",Spese!$D$57)</f>
        <v/>
      </c>
    </row>
    <row r="1276">
      <c r="A1276" s="9">
        <f>IFERROR(IF(OR(Spese!$A$57="",24&gt;Spese!$G$57),"",Spese!$A$57),"")</f>
        <v/>
      </c>
      <c r="B1276" s="27">
        <f>IF(A1276="","",Spese!$B$57)</f>
        <v/>
      </c>
      <c r="C1276" s="27">
        <f>IF(A1276="","",Spese!$C$57)</f>
        <v/>
      </c>
      <c r="D1276" s="10">
        <f>IF(A1276="","",24)</f>
        <v/>
      </c>
      <c r="E1276" s="25">
        <f>IF(A1276="","",IFERROR(EDATE(Spese!$I$57,(D1276-1)*Spese!$H$57),""))</f>
        <v/>
      </c>
      <c r="F1276" s="40">
        <f>IF(A1276="","",IFERROR(IF(D1276=Spese!$G$57,Spese!$L$57-Spese!$M$57*(Spese!$G$57-1),Spese!$M$57),""))</f>
        <v/>
      </c>
      <c r="G1276" s="9">
        <f>IF(A1276="","",IFERROR(IF(Spese!$K$57="Annullato","Annullata",IF(Spese!$K$57="Sospeso","Sospesa",IF(Spese!$K$57="Da valutare","Da valutare",IF(E1276="","Da completare",IF(D1276&lt;=Spese!$J$57,"Saldata",IF(E1276&lt;Parametri!$B$3,"Scaduta",IF(E1276&lt;=Parametri!$B$3+Parametri!$B$4,"In scadenza","Programmata"))))))),"Da completare"))</f>
        <v/>
      </c>
      <c r="H1276" s="27">
        <f>IF(A1276="","",Spese!$D$57)</f>
        <v/>
      </c>
    </row>
    <row r="1277">
      <c r="A1277" s="5">
        <f>IFERROR(IF(OR(Spese!$A$58="",1&gt;Spese!$G$58),"",Spese!$A$58),"")</f>
        <v/>
      </c>
      <c r="B1277" s="23">
        <f>IF(A1277="","",Spese!$B$58)</f>
        <v/>
      </c>
      <c r="C1277" s="23">
        <f>IF(A1277="","",Spese!$C$58)</f>
        <v/>
      </c>
      <c r="D1277" s="6">
        <f>IF(A1277="","",1)</f>
        <v/>
      </c>
      <c r="E1277" s="21">
        <f>IF(A1277="","",IFERROR(EDATE(Spese!$I$58,(D1277-1)*Spese!$H$58),""))</f>
        <v/>
      </c>
      <c r="F1277" s="38">
        <f>IF(A1277="","",IFERROR(IF(D1277=Spese!$G$58,Spese!$L$58-Spese!$M$58*(Spese!$G$58-1),Spese!$M$58),""))</f>
        <v/>
      </c>
      <c r="G1277" s="5">
        <f>IF(A1277="","",IFERROR(IF(Spese!$K$58="Annullato","Annullata",IF(Spese!$K$58="Sospeso","Sospesa",IF(Spese!$K$58="Da valutare","Da valutare",IF(E1277="","Da completare",IF(D1277&lt;=Spese!$J$58,"Saldata",IF(E1277&lt;Parametri!$B$3,"Scaduta",IF(E1277&lt;=Parametri!$B$3+Parametri!$B$4,"In scadenza","Programmata"))))))),"Da completare"))</f>
        <v/>
      </c>
      <c r="H1277" s="23">
        <f>IF(A1277="","",Spese!$D$58)</f>
        <v/>
      </c>
    </row>
    <row r="1278">
      <c r="A1278" s="9">
        <f>IFERROR(IF(OR(Spese!$A$58="",2&gt;Spese!$G$58),"",Spese!$A$58),"")</f>
        <v/>
      </c>
      <c r="B1278" s="27">
        <f>IF(A1278="","",Spese!$B$58)</f>
        <v/>
      </c>
      <c r="C1278" s="27">
        <f>IF(A1278="","",Spese!$C$58)</f>
        <v/>
      </c>
      <c r="D1278" s="10">
        <f>IF(A1278="","",2)</f>
        <v/>
      </c>
      <c r="E1278" s="25">
        <f>IF(A1278="","",IFERROR(EDATE(Spese!$I$58,(D1278-1)*Spese!$H$58),""))</f>
        <v/>
      </c>
      <c r="F1278" s="40">
        <f>IF(A1278="","",IFERROR(IF(D1278=Spese!$G$58,Spese!$L$58-Spese!$M$58*(Spese!$G$58-1),Spese!$M$58),""))</f>
        <v/>
      </c>
      <c r="G1278" s="9">
        <f>IF(A1278="","",IFERROR(IF(Spese!$K$58="Annullato","Annullata",IF(Spese!$K$58="Sospeso","Sospesa",IF(Spese!$K$58="Da valutare","Da valutare",IF(E1278="","Da completare",IF(D1278&lt;=Spese!$J$58,"Saldata",IF(E1278&lt;Parametri!$B$3,"Scaduta",IF(E1278&lt;=Parametri!$B$3+Parametri!$B$4,"In scadenza","Programmata"))))))),"Da completare"))</f>
        <v/>
      </c>
      <c r="H1278" s="27">
        <f>IF(A1278="","",Spese!$D$58)</f>
        <v/>
      </c>
    </row>
    <row r="1279">
      <c r="A1279" s="5">
        <f>IFERROR(IF(OR(Spese!$A$58="",3&gt;Spese!$G$58),"",Spese!$A$58),"")</f>
        <v/>
      </c>
      <c r="B1279" s="23">
        <f>IF(A1279="","",Spese!$B$58)</f>
        <v/>
      </c>
      <c r="C1279" s="23">
        <f>IF(A1279="","",Spese!$C$58)</f>
        <v/>
      </c>
      <c r="D1279" s="6">
        <f>IF(A1279="","",3)</f>
        <v/>
      </c>
      <c r="E1279" s="21">
        <f>IF(A1279="","",IFERROR(EDATE(Spese!$I$58,(D1279-1)*Spese!$H$58),""))</f>
        <v/>
      </c>
      <c r="F1279" s="38">
        <f>IF(A1279="","",IFERROR(IF(D1279=Spese!$G$58,Spese!$L$58-Spese!$M$58*(Spese!$G$58-1),Spese!$M$58),""))</f>
        <v/>
      </c>
      <c r="G1279" s="5">
        <f>IF(A1279="","",IFERROR(IF(Spese!$K$58="Annullato","Annullata",IF(Spese!$K$58="Sospeso","Sospesa",IF(Spese!$K$58="Da valutare","Da valutare",IF(E1279="","Da completare",IF(D1279&lt;=Spese!$J$58,"Saldata",IF(E1279&lt;Parametri!$B$3,"Scaduta",IF(E1279&lt;=Parametri!$B$3+Parametri!$B$4,"In scadenza","Programmata"))))))),"Da completare"))</f>
        <v/>
      </c>
      <c r="H1279" s="23">
        <f>IF(A1279="","",Spese!$D$58)</f>
        <v/>
      </c>
    </row>
    <row r="1280">
      <c r="A1280" s="9">
        <f>IFERROR(IF(OR(Spese!$A$58="",4&gt;Spese!$G$58),"",Spese!$A$58),"")</f>
        <v/>
      </c>
      <c r="B1280" s="27">
        <f>IF(A1280="","",Spese!$B$58)</f>
        <v/>
      </c>
      <c r="C1280" s="27">
        <f>IF(A1280="","",Spese!$C$58)</f>
        <v/>
      </c>
      <c r="D1280" s="10">
        <f>IF(A1280="","",4)</f>
        <v/>
      </c>
      <c r="E1280" s="25">
        <f>IF(A1280="","",IFERROR(EDATE(Spese!$I$58,(D1280-1)*Spese!$H$58),""))</f>
        <v/>
      </c>
      <c r="F1280" s="40">
        <f>IF(A1280="","",IFERROR(IF(D1280=Spese!$G$58,Spese!$L$58-Spese!$M$58*(Spese!$G$58-1),Spese!$M$58),""))</f>
        <v/>
      </c>
      <c r="G1280" s="9">
        <f>IF(A1280="","",IFERROR(IF(Spese!$K$58="Annullato","Annullata",IF(Spese!$K$58="Sospeso","Sospesa",IF(Spese!$K$58="Da valutare","Da valutare",IF(E1280="","Da completare",IF(D1280&lt;=Spese!$J$58,"Saldata",IF(E1280&lt;Parametri!$B$3,"Scaduta",IF(E1280&lt;=Parametri!$B$3+Parametri!$B$4,"In scadenza","Programmata"))))))),"Da completare"))</f>
        <v/>
      </c>
      <c r="H1280" s="27">
        <f>IF(A1280="","",Spese!$D$58)</f>
        <v/>
      </c>
    </row>
    <row r="1281">
      <c r="A1281" s="5">
        <f>IFERROR(IF(OR(Spese!$A$58="",5&gt;Spese!$G$58),"",Spese!$A$58),"")</f>
        <v/>
      </c>
      <c r="B1281" s="23">
        <f>IF(A1281="","",Spese!$B$58)</f>
        <v/>
      </c>
      <c r="C1281" s="23">
        <f>IF(A1281="","",Spese!$C$58)</f>
        <v/>
      </c>
      <c r="D1281" s="6">
        <f>IF(A1281="","",5)</f>
        <v/>
      </c>
      <c r="E1281" s="21">
        <f>IF(A1281="","",IFERROR(EDATE(Spese!$I$58,(D1281-1)*Spese!$H$58),""))</f>
        <v/>
      </c>
      <c r="F1281" s="38">
        <f>IF(A1281="","",IFERROR(IF(D1281=Spese!$G$58,Spese!$L$58-Spese!$M$58*(Spese!$G$58-1),Spese!$M$58),""))</f>
        <v/>
      </c>
      <c r="G1281" s="5">
        <f>IF(A1281="","",IFERROR(IF(Spese!$K$58="Annullato","Annullata",IF(Spese!$K$58="Sospeso","Sospesa",IF(Spese!$K$58="Da valutare","Da valutare",IF(E1281="","Da completare",IF(D1281&lt;=Spese!$J$58,"Saldata",IF(E1281&lt;Parametri!$B$3,"Scaduta",IF(E1281&lt;=Parametri!$B$3+Parametri!$B$4,"In scadenza","Programmata"))))))),"Da completare"))</f>
        <v/>
      </c>
      <c r="H1281" s="23">
        <f>IF(A1281="","",Spese!$D$58)</f>
        <v/>
      </c>
    </row>
    <row r="1282">
      <c r="A1282" s="9">
        <f>IFERROR(IF(OR(Spese!$A$58="",6&gt;Spese!$G$58),"",Spese!$A$58),"")</f>
        <v/>
      </c>
      <c r="B1282" s="27">
        <f>IF(A1282="","",Spese!$B$58)</f>
        <v/>
      </c>
      <c r="C1282" s="27">
        <f>IF(A1282="","",Spese!$C$58)</f>
        <v/>
      </c>
      <c r="D1282" s="10">
        <f>IF(A1282="","",6)</f>
        <v/>
      </c>
      <c r="E1282" s="25">
        <f>IF(A1282="","",IFERROR(EDATE(Spese!$I$58,(D1282-1)*Spese!$H$58),""))</f>
        <v/>
      </c>
      <c r="F1282" s="40">
        <f>IF(A1282="","",IFERROR(IF(D1282=Spese!$G$58,Spese!$L$58-Spese!$M$58*(Spese!$G$58-1),Spese!$M$58),""))</f>
        <v/>
      </c>
      <c r="G1282" s="9">
        <f>IF(A1282="","",IFERROR(IF(Spese!$K$58="Annullato","Annullata",IF(Spese!$K$58="Sospeso","Sospesa",IF(Spese!$K$58="Da valutare","Da valutare",IF(E1282="","Da completare",IF(D1282&lt;=Spese!$J$58,"Saldata",IF(E1282&lt;Parametri!$B$3,"Scaduta",IF(E1282&lt;=Parametri!$B$3+Parametri!$B$4,"In scadenza","Programmata"))))))),"Da completare"))</f>
        <v/>
      </c>
      <c r="H1282" s="27">
        <f>IF(A1282="","",Spese!$D$58)</f>
        <v/>
      </c>
    </row>
    <row r="1283">
      <c r="A1283" s="5">
        <f>IFERROR(IF(OR(Spese!$A$58="",7&gt;Spese!$G$58),"",Spese!$A$58),"")</f>
        <v/>
      </c>
      <c r="B1283" s="23">
        <f>IF(A1283="","",Spese!$B$58)</f>
        <v/>
      </c>
      <c r="C1283" s="23">
        <f>IF(A1283="","",Spese!$C$58)</f>
        <v/>
      </c>
      <c r="D1283" s="6">
        <f>IF(A1283="","",7)</f>
        <v/>
      </c>
      <c r="E1283" s="21">
        <f>IF(A1283="","",IFERROR(EDATE(Spese!$I$58,(D1283-1)*Spese!$H$58),""))</f>
        <v/>
      </c>
      <c r="F1283" s="38">
        <f>IF(A1283="","",IFERROR(IF(D1283=Spese!$G$58,Spese!$L$58-Spese!$M$58*(Spese!$G$58-1),Spese!$M$58),""))</f>
        <v/>
      </c>
      <c r="G1283" s="5">
        <f>IF(A1283="","",IFERROR(IF(Spese!$K$58="Annullato","Annullata",IF(Spese!$K$58="Sospeso","Sospesa",IF(Spese!$K$58="Da valutare","Da valutare",IF(E1283="","Da completare",IF(D1283&lt;=Spese!$J$58,"Saldata",IF(E1283&lt;Parametri!$B$3,"Scaduta",IF(E1283&lt;=Parametri!$B$3+Parametri!$B$4,"In scadenza","Programmata"))))))),"Da completare"))</f>
        <v/>
      </c>
      <c r="H1283" s="23">
        <f>IF(A1283="","",Spese!$D$58)</f>
        <v/>
      </c>
    </row>
    <row r="1284">
      <c r="A1284" s="9">
        <f>IFERROR(IF(OR(Spese!$A$58="",8&gt;Spese!$G$58),"",Spese!$A$58),"")</f>
        <v/>
      </c>
      <c r="B1284" s="27">
        <f>IF(A1284="","",Spese!$B$58)</f>
        <v/>
      </c>
      <c r="C1284" s="27">
        <f>IF(A1284="","",Spese!$C$58)</f>
        <v/>
      </c>
      <c r="D1284" s="10">
        <f>IF(A1284="","",8)</f>
        <v/>
      </c>
      <c r="E1284" s="25">
        <f>IF(A1284="","",IFERROR(EDATE(Spese!$I$58,(D1284-1)*Spese!$H$58),""))</f>
        <v/>
      </c>
      <c r="F1284" s="40">
        <f>IF(A1284="","",IFERROR(IF(D1284=Spese!$G$58,Spese!$L$58-Spese!$M$58*(Spese!$G$58-1),Spese!$M$58),""))</f>
        <v/>
      </c>
      <c r="G1284" s="9">
        <f>IF(A1284="","",IFERROR(IF(Spese!$K$58="Annullato","Annullata",IF(Spese!$K$58="Sospeso","Sospesa",IF(Spese!$K$58="Da valutare","Da valutare",IF(E1284="","Da completare",IF(D1284&lt;=Spese!$J$58,"Saldata",IF(E1284&lt;Parametri!$B$3,"Scaduta",IF(E1284&lt;=Parametri!$B$3+Parametri!$B$4,"In scadenza","Programmata"))))))),"Da completare"))</f>
        <v/>
      </c>
      <c r="H1284" s="27">
        <f>IF(A1284="","",Spese!$D$58)</f>
        <v/>
      </c>
    </row>
    <row r="1285">
      <c r="A1285" s="5">
        <f>IFERROR(IF(OR(Spese!$A$58="",9&gt;Spese!$G$58),"",Spese!$A$58),"")</f>
        <v/>
      </c>
      <c r="B1285" s="23">
        <f>IF(A1285="","",Spese!$B$58)</f>
        <v/>
      </c>
      <c r="C1285" s="23">
        <f>IF(A1285="","",Spese!$C$58)</f>
        <v/>
      </c>
      <c r="D1285" s="6">
        <f>IF(A1285="","",9)</f>
        <v/>
      </c>
      <c r="E1285" s="21">
        <f>IF(A1285="","",IFERROR(EDATE(Spese!$I$58,(D1285-1)*Spese!$H$58),""))</f>
        <v/>
      </c>
      <c r="F1285" s="38">
        <f>IF(A1285="","",IFERROR(IF(D1285=Spese!$G$58,Spese!$L$58-Spese!$M$58*(Spese!$G$58-1),Spese!$M$58),""))</f>
        <v/>
      </c>
      <c r="G1285" s="5">
        <f>IF(A1285="","",IFERROR(IF(Spese!$K$58="Annullato","Annullata",IF(Spese!$K$58="Sospeso","Sospesa",IF(Spese!$K$58="Da valutare","Da valutare",IF(E1285="","Da completare",IF(D1285&lt;=Spese!$J$58,"Saldata",IF(E1285&lt;Parametri!$B$3,"Scaduta",IF(E1285&lt;=Parametri!$B$3+Parametri!$B$4,"In scadenza","Programmata"))))))),"Da completare"))</f>
        <v/>
      </c>
      <c r="H1285" s="23">
        <f>IF(A1285="","",Spese!$D$58)</f>
        <v/>
      </c>
    </row>
    <row r="1286">
      <c r="A1286" s="9">
        <f>IFERROR(IF(OR(Spese!$A$58="",10&gt;Spese!$G$58),"",Spese!$A$58),"")</f>
        <v/>
      </c>
      <c r="B1286" s="27">
        <f>IF(A1286="","",Spese!$B$58)</f>
        <v/>
      </c>
      <c r="C1286" s="27">
        <f>IF(A1286="","",Spese!$C$58)</f>
        <v/>
      </c>
      <c r="D1286" s="10">
        <f>IF(A1286="","",10)</f>
        <v/>
      </c>
      <c r="E1286" s="25">
        <f>IF(A1286="","",IFERROR(EDATE(Spese!$I$58,(D1286-1)*Spese!$H$58),""))</f>
        <v/>
      </c>
      <c r="F1286" s="40">
        <f>IF(A1286="","",IFERROR(IF(D1286=Spese!$G$58,Spese!$L$58-Spese!$M$58*(Spese!$G$58-1),Spese!$M$58),""))</f>
        <v/>
      </c>
      <c r="G1286" s="9">
        <f>IF(A1286="","",IFERROR(IF(Spese!$K$58="Annullato","Annullata",IF(Spese!$K$58="Sospeso","Sospesa",IF(Spese!$K$58="Da valutare","Da valutare",IF(E1286="","Da completare",IF(D1286&lt;=Spese!$J$58,"Saldata",IF(E1286&lt;Parametri!$B$3,"Scaduta",IF(E1286&lt;=Parametri!$B$3+Parametri!$B$4,"In scadenza","Programmata"))))))),"Da completare"))</f>
        <v/>
      </c>
      <c r="H1286" s="27">
        <f>IF(A1286="","",Spese!$D$58)</f>
        <v/>
      </c>
    </row>
    <row r="1287">
      <c r="A1287" s="5">
        <f>IFERROR(IF(OR(Spese!$A$58="",11&gt;Spese!$G$58),"",Spese!$A$58),"")</f>
        <v/>
      </c>
      <c r="B1287" s="23">
        <f>IF(A1287="","",Spese!$B$58)</f>
        <v/>
      </c>
      <c r="C1287" s="23">
        <f>IF(A1287="","",Spese!$C$58)</f>
        <v/>
      </c>
      <c r="D1287" s="6">
        <f>IF(A1287="","",11)</f>
        <v/>
      </c>
      <c r="E1287" s="21">
        <f>IF(A1287="","",IFERROR(EDATE(Spese!$I$58,(D1287-1)*Spese!$H$58),""))</f>
        <v/>
      </c>
      <c r="F1287" s="38">
        <f>IF(A1287="","",IFERROR(IF(D1287=Spese!$G$58,Spese!$L$58-Spese!$M$58*(Spese!$G$58-1),Spese!$M$58),""))</f>
        <v/>
      </c>
      <c r="G1287" s="5">
        <f>IF(A1287="","",IFERROR(IF(Spese!$K$58="Annullato","Annullata",IF(Spese!$K$58="Sospeso","Sospesa",IF(Spese!$K$58="Da valutare","Da valutare",IF(E1287="","Da completare",IF(D1287&lt;=Spese!$J$58,"Saldata",IF(E1287&lt;Parametri!$B$3,"Scaduta",IF(E1287&lt;=Parametri!$B$3+Parametri!$B$4,"In scadenza","Programmata"))))))),"Da completare"))</f>
        <v/>
      </c>
      <c r="H1287" s="23">
        <f>IF(A1287="","",Spese!$D$58)</f>
        <v/>
      </c>
    </row>
    <row r="1288">
      <c r="A1288" s="9">
        <f>IFERROR(IF(OR(Spese!$A$58="",12&gt;Spese!$G$58),"",Spese!$A$58),"")</f>
        <v/>
      </c>
      <c r="B1288" s="27">
        <f>IF(A1288="","",Spese!$B$58)</f>
        <v/>
      </c>
      <c r="C1288" s="27">
        <f>IF(A1288="","",Spese!$C$58)</f>
        <v/>
      </c>
      <c r="D1288" s="10">
        <f>IF(A1288="","",12)</f>
        <v/>
      </c>
      <c r="E1288" s="25">
        <f>IF(A1288="","",IFERROR(EDATE(Spese!$I$58,(D1288-1)*Spese!$H$58),""))</f>
        <v/>
      </c>
      <c r="F1288" s="40">
        <f>IF(A1288="","",IFERROR(IF(D1288=Spese!$G$58,Spese!$L$58-Spese!$M$58*(Spese!$G$58-1),Spese!$M$58),""))</f>
        <v/>
      </c>
      <c r="G1288" s="9">
        <f>IF(A1288="","",IFERROR(IF(Spese!$K$58="Annullato","Annullata",IF(Spese!$K$58="Sospeso","Sospesa",IF(Spese!$K$58="Da valutare","Da valutare",IF(E1288="","Da completare",IF(D1288&lt;=Spese!$J$58,"Saldata",IF(E1288&lt;Parametri!$B$3,"Scaduta",IF(E1288&lt;=Parametri!$B$3+Parametri!$B$4,"In scadenza","Programmata"))))))),"Da completare"))</f>
        <v/>
      </c>
      <c r="H1288" s="27">
        <f>IF(A1288="","",Spese!$D$58)</f>
        <v/>
      </c>
    </row>
    <row r="1289">
      <c r="A1289" s="5">
        <f>IFERROR(IF(OR(Spese!$A$58="",13&gt;Spese!$G$58),"",Spese!$A$58),"")</f>
        <v/>
      </c>
      <c r="B1289" s="23">
        <f>IF(A1289="","",Spese!$B$58)</f>
        <v/>
      </c>
      <c r="C1289" s="23">
        <f>IF(A1289="","",Spese!$C$58)</f>
        <v/>
      </c>
      <c r="D1289" s="6">
        <f>IF(A1289="","",13)</f>
        <v/>
      </c>
      <c r="E1289" s="21">
        <f>IF(A1289="","",IFERROR(EDATE(Spese!$I$58,(D1289-1)*Spese!$H$58),""))</f>
        <v/>
      </c>
      <c r="F1289" s="38">
        <f>IF(A1289="","",IFERROR(IF(D1289=Spese!$G$58,Spese!$L$58-Spese!$M$58*(Spese!$G$58-1),Spese!$M$58),""))</f>
        <v/>
      </c>
      <c r="G1289" s="5">
        <f>IF(A1289="","",IFERROR(IF(Spese!$K$58="Annullato","Annullata",IF(Spese!$K$58="Sospeso","Sospesa",IF(Spese!$K$58="Da valutare","Da valutare",IF(E1289="","Da completare",IF(D1289&lt;=Spese!$J$58,"Saldata",IF(E1289&lt;Parametri!$B$3,"Scaduta",IF(E1289&lt;=Parametri!$B$3+Parametri!$B$4,"In scadenza","Programmata"))))))),"Da completare"))</f>
        <v/>
      </c>
      <c r="H1289" s="23">
        <f>IF(A1289="","",Spese!$D$58)</f>
        <v/>
      </c>
    </row>
    <row r="1290">
      <c r="A1290" s="9">
        <f>IFERROR(IF(OR(Spese!$A$58="",14&gt;Spese!$G$58),"",Spese!$A$58),"")</f>
        <v/>
      </c>
      <c r="B1290" s="27">
        <f>IF(A1290="","",Spese!$B$58)</f>
        <v/>
      </c>
      <c r="C1290" s="27">
        <f>IF(A1290="","",Spese!$C$58)</f>
        <v/>
      </c>
      <c r="D1290" s="10">
        <f>IF(A1290="","",14)</f>
        <v/>
      </c>
      <c r="E1290" s="25">
        <f>IF(A1290="","",IFERROR(EDATE(Spese!$I$58,(D1290-1)*Spese!$H$58),""))</f>
        <v/>
      </c>
      <c r="F1290" s="40">
        <f>IF(A1290="","",IFERROR(IF(D1290=Spese!$G$58,Spese!$L$58-Spese!$M$58*(Spese!$G$58-1),Spese!$M$58),""))</f>
        <v/>
      </c>
      <c r="G1290" s="9">
        <f>IF(A1290="","",IFERROR(IF(Spese!$K$58="Annullato","Annullata",IF(Spese!$K$58="Sospeso","Sospesa",IF(Spese!$K$58="Da valutare","Da valutare",IF(E1290="","Da completare",IF(D1290&lt;=Spese!$J$58,"Saldata",IF(E1290&lt;Parametri!$B$3,"Scaduta",IF(E1290&lt;=Parametri!$B$3+Parametri!$B$4,"In scadenza","Programmata"))))))),"Da completare"))</f>
        <v/>
      </c>
      <c r="H1290" s="27">
        <f>IF(A1290="","",Spese!$D$58)</f>
        <v/>
      </c>
    </row>
    <row r="1291">
      <c r="A1291" s="5">
        <f>IFERROR(IF(OR(Spese!$A$58="",15&gt;Spese!$G$58),"",Spese!$A$58),"")</f>
        <v/>
      </c>
      <c r="B1291" s="23">
        <f>IF(A1291="","",Spese!$B$58)</f>
        <v/>
      </c>
      <c r="C1291" s="23">
        <f>IF(A1291="","",Spese!$C$58)</f>
        <v/>
      </c>
      <c r="D1291" s="6">
        <f>IF(A1291="","",15)</f>
        <v/>
      </c>
      <c r="E1291" s="21">
        <f>IF(A1291="","",IFERROR(EDATE(Spese!$I$58,(D1291-1)*Spese!$H$58),""))</f>
        <v/>
      </c>
      <c r="F1291" s="38">
        <f>IF(A1291="","",IFERROR(IF(D1291=Spese!$G$58,Spese!$L$58-Spese!$M$58*(Spese!$G$58-1),Spese!$M$58),""))</f>
        <v/>
      </c>
      <c r="G1291" s="5">
        <f>IF(A1291="","",IFERROR(IF(Spese!$K$58="Annullato","Annullata",IF(Spese!$K$58="Sospeso","Sospesa",IF(Spese!$K$58="Da valutare","Da valutare",IF(E1291="","Da completare",IF(D1291&lt;=Spese!$J$58,"Saldata",IF(E1291&lt;Parametri!$B$3,"Scaduta",IF(E1291&lt;=Parametri!$B$3+Parametri!$B$4,"In scadenza","Programmata"))))))),"Da completare"))</f>
        <v/>
      </c>
      <c r="H1291" s="23">
        <f>IF(A1291="","",Spese!$D$58)</f>
        <v/>
      </c>
    </row>
    <row r="1292">
      <c r="A1292" s="9">
        <f>IFERROR(IF(OR(Spese!$A$58="",16&gt;Spese!$G$58),"",Spese!$A$58),"")</f>
        <v/>
      </c>
      <c r="B1292" s="27">
        <f>IF(A1292="","",Spese!$B$58)</f>
        <v/>
      </c>
      <c r="C1292" s="27">
        <f>IF(A1292="","",Spese!$C$58)</f>
        <v/>
      </c>
      <c r="D1292" s="10">
        <f>IF(A1292="","",16)</f>
        <v/>
      </c>
      <c r="E1292" s="25">
        <f>IF(A1292="","",IFERROR(EDATE(Spese!$I$58,(D1292-1)*Spese!$H$58),""))</f>
        <v/>
      </c>
      <c r="F1292" s="40">
        <f>IF(A1292="","",IFERROR(IF(D1292=Spese!$G$58,Spese!$L$58-Spese!$M$58*(Spese!$G$58-1),Spese!$M$58),""))</f>
        <v/>
      </c>
      <c r="G1292" s="9">
        <f>IF(A1292="","",IFERROR(IF(Spese!$K$58="Annullato","Annullata",IF(Spese!$K$58="Sospeso","Sospesa",IF(Spese!$K$58="Da valutare","Da valutare",IF(E1292="","Da completare",IF(D1292&lt;=Spese!$J$58,"Saldata",IF(E1292&lt;Parametri!$B$3,"Scaduta",IF(E1292&lt;=Parametri!$B$3+Parametri!$B$4,"In scadenza","Programmata"))))))),"Da completare"))</f>
        <v/>
      </c>
      <c r="H1292" s="27">
        <f>IF(A1292="","",Spese!$D$58)</f>
        <v/>
      </c>
    </row>
    <row r="1293">
      <c r="A1293" s="5">
        <f>IFERROR(IF(OR(Spese!$A$58="",17&gt;Spese!$G$58),"",Spese!$A$58),"")</f>
        <v/>
      </c>
      <c r="B1293" s="23">
        <f>IF(A1293="","",Spese!$B$58)</f>
        <v/>
      </c>
      <c r="C1293" s="23">
        <f>IF(A1293="","",Spese!$C$58)</f>
        <v/>
      </c>
      <c r="D1293" s="6">
        <f>IF(A1293="","",17)</f>
        <v/>
      </c>
      <c r="E1293" s="21">
        <f>IF(A1293="","",IFERROR(EDATE(Spese!$I$58,(D1293-1)*Spese!$H$58),""))</f>
        <v/>
      </c>
      <c r="F1293" s="38">
        <f>IF(A1293="","",IFERROR(IF(D1293=Spese!$G$58,Spese!$L$58-Spese!$M$58*(Spese!$G$58-1),Spese!$M$58),""))</f>
        <v/>
      </c>
      <c r="G1293" s="5">
        <f>IF(A1293="","",IFERROR(IF(Spese!$K$58="Annullato","Annullata",IF(Spese!$K$58="Sospeso","Sospesa",IF(Spese!$K$58="Da valutare","Da valutare",IF(E1293="","Da completare",IF(D1293&lt;=Spese!$J$58,"Saldata",IF(E1293&lt;Parametri!$B$3,"Scaduta",IF(E1293&lt;=Parametri!$B$3+Parametri!$B$4,"In scadenza","Programmata"))))))),"Da completare"))</f>
        <v/>
      </c>
      <c r="H1293" s="23">
        <f>IF(A1293="","",Spese!$D$58)</f>
        <v/>
      </c>
    </row>
    <row r="1294">
      <c r="A1294" s="9">
        <f>IFERROR(IF(OR(Spese!$A$58="",18&gt;Spese!$G$58),"",Spese!$A$58),"")</f>
        <v/>
      </c>
      <c r="B1294" s="27">
        <f>IF(A1294="","",Spese!$B$58)</f>
        <v/>
      </c>
      <c r="C1294" s="27">
        <f>IF(A1294="","",Spese!$C$58)</f>
        <v/>
      </c>
      <c r="D1294" s="10">
        <f>IF(A1294="","",18)</f>
        <v/>
      </c>
      <c r="E1294" s="25">
        <f>IF(A1294="","",IFERROR(EDATE(Spese!$I$58,(D1294-1)*Spese!$H$58),""))</f>
        <v/>
      </c>
      <c r="F1294" s="40">
        <f>IF(A1294="","",IFERROR(IF(D1294=Spese!$G$58,Spese!$L$58-Spese!$M$58*(Spese!$G$58-1),Spese!$M$58),""))</f>
        <v/>
      </c>
      <c r="G1294" s="9">
        <f>IF(A1294="","",IFERROR(IF(Spese!$K$58="Annullato","Annullata",IF(Spese!$K$58="Sospeso","Sospesa",IF(Spese!$K$58="Da valutare","Da valutare",IF(E1294="","Da completare",IF(D1294&lt;=Spese!$J$58,"Saldata",IF(E1294&lt;Parametri!$B$3,"Scaduta",IF(E1294&lt;=Parametri!$B$3+Parametri!$B$4,"In scadenza","Programmata"))))))),"Da completare"))</f>
        <v/>
      </c>
      <c r="H1294" s="27">
        <f>IF(A1294="","",Spese!$D$58)</f>
        <v/>
      </c>
    </row>
    <row r="1295">
      <c r="A1295" s="5">
        <f>IFERROR(IF(OR(Spese!$A$58="",19&gt;Spese!$G$58),"",Spese!$A$58),"")</f>
        <v/>
      </c>
      <c r="B1295" s="23">
        <f>IF(A1295="","",Spese!$B$58)</f>
        <v/>
      </c>
      <c r="C1295" s="23">
        <f>IF(A1295="","",Spese!$C$58)</f>
        <v/>
      </c>
      <c r="D1295" s="6">
        <f>IF(A1295="","",19)</f>
        <v/>
      </c>
      <c r="E1295" s="21">
        <f>IF(A1295="","",IFERROR(EDATE(Spese!$I$58,(D1295-1)*Spese!$H$58),""))</f>
        <v/>
      </c>
      <c r="F1295" s="38">
        <f>IF(A1295="","",IFERROR(IF(D1295=Spese!$G$58,Spese!$L$58-Spese!$M$58*(Spese!$G$58-1),Spese!$M$58),""))</f>
        <v/>
      </c>
      <c r="G1295" s="5">
        <f>IF(A1295="","",IFERROR(IF(Spese!$K$58="Annullato","Annullata",IF(Spese!$K$58="Sospeso","Sospesa",IF(Spese!$K$58="Da valutare","Da valutare",IF(E1295="","Da completare",IF(D1295&lt;=Spese!$J$58,"Saldata",IF(E1295&lt;Parametri!$B$3,"Scaduta",IF(E1295&lt;=Parametri!$B$3+Parametri!$B$4,"In scadenza","Programmata"))))))),"Da completare"))</f>
        <v/>
      </c>
      <c r="H1295" s="23">
        <f>IF(A1295="","",Spese!$D$58)</f>
        <v/>
      </c>
    </row>
    <row r="1296">
      <c r="A1296" s="9">
        <f>IFERROR(IF(OR(Spese!$A$58="",20&gt;Spese!$G$58),"",Spese!$A$58),"")</f>
        <v/>
      </c>
      <c r="B1296" s="27">
        <f>IF(A1296="","",Spese!$B$58)</f>
        <v/>
      </c>
      <c r="C1296" s="27">
        <f>IF(A1296="","",Spese!$C$58)</f>
        <v/>
      </c>
      <c r="D1296" s="10">
        <f>IF(A1296="","",20)</f>
        <v/>
      </c>
      <c r="E1296" s="25">
        <f>IF(A1296="","",IFERROR(EDATE(Spese!$I$58,(D1296-1)*Spese!$H$58),""))</f>
        <v/>
      </c>
      <c r="F1296" s="40">
        <f>IF(A1296="","",IFERROR(IF(D1296=Spese!$G$58,Spese!$L$58-Spese!$M$58*(Spese!$G$58-1),Spese!$M$58),""))</f>
        <v/>
      </c>
      <c r="G1296" s="9">
        <f>IF(A1296="","",IFERROR(IF(Spese!$K$58="Annullato","Annullata",IF(Spese!$K$58="Sospeso","Sospesa",IF(Spese!$K$58="Da valutare","Da valutare",IF(E1296="","Da completare",IF(D1296&lt;=Spese!$J$58,"Saldata",IF(E1296&lt;Parametri!$B$3,"Scaduta",IF(E1296&lt;=Parametri!$B$3+Parametri!$B$4,"In scadenza","Programmata"))))))),"Da completare"))</f>
        <v/>
      </c>
      <c r="H1296" s="27">
        <f>IF(A1296="","",Spese!$D$58)</f>
        <v/>
      </c>
    </row>
    <row r="1297">
      <c r="A1297" s="5">
        <f>IFERROR(IF(OR(Spese!$A$58="",21&gt;Spese!$G$58),"",Spese!$A$58),"")</f>
        <v/>
      </c>
      <c r="B1297" s="23">
        <f>IF(A1297="","",Spese!$B$58)</f>
        <v/>
      </c>
      <c r="C1297" s="23">
        <f>IF(A1297="","",Spese!$C$58)</f>
        <v/>
      </c>
      <c r="D1297" s="6">
        <f>IF(A1297="","",21)</f>
        <v/>
      </c>
      <c r="E1297" s="21">
        <f>IF(A1297="","",IFERROR(EDATE(Spese!$I$58,(D1297-1)*Spese!$H$58),""))</f>
        <v/>
      </c>
      <c r="F1297" s="38">
        <f>IF(A1297="","",IFERROR(IF(D1297=Spese!$G$58,Spese!$L$58-Spese!$M$58*(Spese!$G$58-1),Spese!$M$58),""))</f>
        <v/>
      </c>
      <c r="G1297" s="5">
        <f>IF(A1297="","",IFERROR(IF(Spese!$K$58="Annullato","Annullata",IF(Spese!$K$58="Sospeso","Sospesa",IF(Spese!$K$58="Da valutare","Da valutare",IF(E1297="","Da completare",IF(D1297&lt;=Spese!$J$58,"Saldata",IF(E1297&lt;Parametri!$B$3,"Scaduta",IF(E1297&lt;=Parametri!$B$3+Parametri!$B$4,"In scadenza","Programmata"))))))),"Da completare"))</f>
        <v/>
      </c>
      <c r="H1297" s="23">
        <f>IF(A1297="","",Spese!$D$58)</f>
        <v/>
      </c>
    </row>
    <row r="1298">
      <c r="A1298" s="9">
        <f>IFERROR(IF(OR(Spese!$A$58="",22&gt;Spese!$G$58),"",Spese!$A$58),"")</f>
        <v/>
      </c>
      <c r="B1298" s="27">
        <f>IF(A1298="","",Spese!$B$58)</f>
        <v/>
      </c>
      <c r="C1298" s="27">
        <f>IF(A1298="","",Spese!$C$58)</f>
        <v/>
      </c>
      <c r="D1298" s="10">
        <f>IF(A1298="","",22)</f>
        <v/>
      </c>
      <c r="E1298" s="25">
        <f>IF(A1298="","",IFERROR(EDATE(Spese!$I$58,(D1298-1)*Spese!$H$58),""))</f>
        <v/>
      </c>
      <c r="F1298" s="40">
        <f>IF(A1298="","",IFERROR(IF(D1298=Spese!$G$58,Spese!$L$58-Spese!$M$58*(Spese!$G$58-1),Spese!$M$58),""))</f>
        <v/>
      </c>
      <c r="G1298" s="9">
        <f>IF(A1298="","",IFERROR(IF(Spese!$K$58="Annullato","Annullata",IF(Spese!$K$58="Sospeso","Sospesa",IF(Spese!$K$58="Da valutare","Da valutare",IF(E1298="","Da completare",IF(D1298&lt;=Spese!$J$58,"Saldata",IF(E1298&lt;Parametri!$B$3,"Scaduta",IF(E1298&lt;=Parametri!$B$3+Parametri!$B$4,"In scadenza","Programmata"))))))),"Da completare"))</f>
        <v/>
      </c>
      <c r="H1298" s="27">
        <f>IF(A1298="","",Spese!$D$58)</f>
        <v/>
      </c>
    </row>
    <row r="1299">
      <c r="A1299" s="5">
        <f>IFERROR(IF(OR(Spese!$A$58="",23&gt;Spese!$G$58),"",Spese!$A$58),"")</f>
        <v/>
      </c>
      <c r="B1299" s="23">
        <f>IF(A1299="","",Spese!$B$58)</f>
        <v/>
      </c>
      <c r="C1299" s="23">
        <f>IF(A1299="","",Spese!$C$58)</f>
        <v/>
      </c>
      <c r="D1299" s="6">
        <f>IF(A1299="","",23)</f>
        <v/>
      </c>
      <c r="E1299" s="21">
        <f>IF(A1299="","",IFERROR(EDATE(Spese!$I$58,(D1299-1)*Spese!$H$58),""))</f>
        <v/>
      </c>
      <c r="F1299" s="38">
        <f>IF(A1299="","",IFERROR(IF(D1299=Spese!$G$58,Spese!$L$58-Spese!$M$58*(Spese!$G$58-1),Spese!$M$58),""))</f>
        <v/>
      </c>
      <c r="G1299" s="5">
        <f>IF(A1299="","",IFERROR(IF(Spese!$K$58="Annullato","Annullata",IF(Spese!$K$58="Sospeso","Sospesa",IF(Spese!$K$58="Da valutare","Da valutare",IF(E1299="","Da completare",IF(D1299&lt;=Spese!$J$58,"Saldata",IF(E1299&lt;Parametri!$B$3,"Scaduta",IF(E1299&lt;=Parametri!$B$3+Parametri!$B$4,"In scadenza","Programmata"))))))),"Da completare"))</f>
        <v/>
      </c>
      <c r="H1299" s="23">
        <f>IF(A1299="","",Spese!$D$58)</f>
        <v/>
      </c>
    </row>
    <row r="1300">
      <c r="A1300" s="9">
        <f>IFERROR(IF(OR(Spese!$A$58="",24&gt;Spese!$G$58),"",Spese!$A$58),"")</f>
        <v/>
      </c>
      <c r="B1300" s="27">
        <f>IF(A1300="","",Spese!$B$58)</f>
        <v/>
      </c>
      <c r="C1300" s="27">
        <f>IF(A1300="","",Spese!$C$58)</f>
        <v/>
      </c>
      <c r="D1300" s="10">
        <f>IF(A1300="","",24)</f>
        <v/>
      </c>
      <c r="E1300" s="25">
        <f>IF(A1300="","",IFERROR(EDATE(Spese!$I$58,(D1300-1)*Spese!$H$58),""))</f>
        <v/>
      </c>
      <c r="F1300" s="40">
        <f>IF(A1300="","",IFERROR(IF(D1300=Spese!$G$58,Spese!$L$58-Spese!$M$58*(Spese!$G$58-1),Spese!$M$58),""))</f>
        <v/>
      </c>
      <c r="G1300" s="9">
        <f>IF(A1300="","",IFERROR(IF(Spese!$K$58="Annullato","Annullata",IF(Spese!$K$58="Sospeso","Sospesa",IF(Spese!$K$58="Da valutare","Da valutare",IF(E1300="","Da completare",IF(D1300&lt;=Spese!$J$58,"Saldata",IF(E1300&lt;Parametri!$B$3,"Scaduta",IF(E1300&lt;=Parametri!$B$3+Parametri!$B$4,"In scadenza","Programmata"))))))),"Da completare"))</f>
        <v/>
      </c>
      <c r="H1300" s="27">
        <f>IF(A1300="","",Spese!$D$58)</f>
        <v/>
      </c>
    </row>
    <row r="1301">
      <c r="A1301" s="5">
        <f>IFERROR(IF(OR(Spese!$A$59="",1&gt;Spese!$G$59),"",Spese!$A$59),"")</f>
        <v/>
      </c>
      <c r="B1301" s="23">
        <f>IF(A1301="","",Spese!$B$59)</f>
        <v/>
      </c>
      <c r="C1301" s="23">
        <f>IF(A1301="","",Spese!$C$59)</f>
        <v/>
      </c>
      <c r="D1301" s="6">
        <f>IF(A1301="","",1)</f>
        <v/>
      </c>
      <c r="E1301" s="21">
        <f>IF(A1301="","",IFERROR(EDATE(Spese!$I$59,(D1301-1)*Spese!$H$59),""))</f>
        <v/>
      </c>
      <c r="F1301" s="38">
        <f>IF(A1301="","",IFERROR(IF(D1301=Spese!$G$59,Spese!$L$59-Spese!$M$59*(Spese!$G$59-1),Spese!$M$59),""))</f>
        <v/>
      </c>
      <c r="G1301" s="5">
        <f>IF(A1301="","",IFERROR(IF(Spese!$K$59="Annullato","Annullata",IF(Spese!$K$59="Sospeso","Sospesa",IF(Spese!$K$59="Da valutare","Da valutare",IF(E1301="","Da completare",IF(D1301&lt;=Spese!$J$59,"Saldata",IF(E1301&lt;Parametri!$B$3,"Scaduta",IF(E1301&lt;=Parametri!$B$3+Parametri!$B$4,"In scadenza","Programmata"))))))),"Da completare"))</f>
        <v/>
      </c>
      <c r="H1301" s="23">
        <f>IF(A1301="","",Spese!$D$59)</f>
        <v/>
      </c>
    </row>
    <row r="1302">
      <c r="A1302" s="9">
        <f>IFERROR(IF(OR(Spese!$A$59="",2&gt;Spese!$G$59),"",Spese!$A$59),"")</f>
        <v/>
      </c>
      <c r="B1302" s="27">
        <f>IF(A1302="","",Spese!$B$59)</f>
        <v/>
      </c>
      <c r="C1302" s="27">
        <f>IF(A1302="","",Spese!$C$59)</f>
        <v/>
      </c>
      <c r="D1302" s="10">
        <f>IF(A1302="","",2)</f>
        <v/>
      </c>
      <c r="E1302" s="25">
        <f>IF(A1302="","",IFERROR(EDATE(Spese!$I$59,(D1302-1)*Spese!$H$59),""))</f>
        <v/>
      </c>
      <c r="F1302" s="40">
        <f>IF(A1302="","",IFERROR(IF(D1302=Spese!$G$59,Spese!$L$59-Spese!$M$59*(Spese!$G$59-1),Spese!$M$59),""))</f>
        <v/>
      </c>
      <c r="G1302" s="9">
        <f>IF(A1302="","",IFERROR(IF(Spese!$K$59="Annullato","Annullata",IF(Spese!$K$59="Sospeso","Sospesa",IF(Spese!$K$59="Da valutare","Da valutare",IF(E1302="","Da completare",IF(D1302&lt;=Spese!$J$59,"Saldata",IF(E1302&lt;Parametri!$B$3,"Scaduta",IF(E1302&lt;=Parametri!$B$3+Parametri!$B$4,"In scadenza","Programmata"))))))),"Da completare"))</f>
        <v/>
      </c>
      <c r="H1302" s="27">
        <f>IF(A1302="","",Spese!$D$59)</f>
        <v/>
      </c>
    </row>
    <row r="1303">
      <c r="A1303" s="5">
        <f>IFERROR(IF(OR(Spese!$A$59="",3&gt;Spese!$G$59),"",Spese!$A$59),"")</f>
        <v/>
      </c>
      <c r="B1303" s="23">
        <f>IF(A1303="","",Spese!$B$59)</f>
        <v/>
      </c>
      <c r="C1303" s="23">
        <f>IF(A1303="","",Spese!$C$59)</f>
        <v/>
      </c>
      <c r="D1303" s="6">
        <f>IF(A1303="","",3)</f>
        <v/>
      </c>
      <c r="E1303" s="21">
        <f>IF(A1303="","",IFERROR(EDATE(Spese!$I$59,(D1303-1)*Spese!$H$59),""))</f>
        <v/>
      </c>
      <c r="F1303" s="38">
        <f>IF(A1303="","",IFERROR(IF(D1303=Spese!$G$59,Spese!$L$59-Spese!$M$59*(Spese!$G$59-1),Spese!$M$59),""))</f>
        <v/>
      </c>
      <c r="G1303" s="5">
        <f>IF(A1303="","",IFERROR(IF(Spese!$K$59="Annullato","Annullata",IF(Spese!$K$59="Sospeso","Sospesa",IF(Spese!$K$59="Da valutare","Da valutare",IF(E1303="","Da completare",IF(D1303&lt;=Spese!$J$59,"Saldata",IF(E1303&lt;Parametri!$B$3,"Scaduta",IF(E1303&lt;=Parametri!$B$3+Parametri!$B$4,"In scadenza","Programmata"))))))),"Da completare"))</f>
        <v/>
      </c>
      <c r="H1303" s="23">
        <f>IF(A1303="","",Spese!$D$59)</f>
        <v/>
      </c>
    </row>
    <row r="1304">
      <c r="A1304" s="9">
        <f>IFERROR(IF(OR(Spese!$A$59="",4&gt;Spese!$G$59),"",Spese!$A$59),"")</f>
        <v/>
      </c>
      <c r="B1304" s="27">
        <f>IF(A1304="","",Spese!$B$59)</f>
        <v/>
      </c>
      <c r="C1304" s="27">
        <f>IF(A1304="","",Spese!$C$59)</f>
        <v/>
      </c>
      <c r="D1304" s="10">
        <f>IF(A1304="","",4)</f>
        <v/>
      </c>
      <c r="E1304" s="25">
        <f>IF(A1304="","",IFERROR(EDATE(Spese!$I$59,(D1304-1)*Spese!$H$59),""))</f>
        <v/>
      </c>
      <c r="F1304" s="40">
        <f>IF(A1304="","",IFERROR(IF(D1304=Spese!$G$59,Spese!$L$59-Spese!$M$59*(Spese!$G$59-1),Spese!$M$59),""))</f>
        <v/>
      </c>
      <c r="G1304" s="9">
        <f>IF(A1304="","",IFERROR(IF(Spese!$K$59="Annullato","Annullata",IF(Spese!$K$59="Sospeso","Sospesa",IF(Spese!$K$59="Da valutare","Da valutare",IF(E1304="","Da completare",IF(D1304&lt;=Spese!$J$59,"Saldata",IF(E1304&lt;Parametri!$B$3,"Scaduta",IF(E1304&lt;=Parametri!$B$3+Parametri!$B$4,"In scadenza","Programmata"))))))),"Da completare"))</f>
        <v/>
      </c>
      <c r="H1304" s="27">
        <f>IF(A1304="","",Spese!$D$59)</f>
        <v/>
      </c>
    </row>
    <row r="1305">
      <c r="A1305" s="5">
        <f>IFERROR(IF(OR(Spese!$A$59="",5&gt;Spese!$G$59),"",Spese!$A$59),"")</f>
        <v/>
      </c>
      <c r="B1305" s="23">
        <f>IF(A1305="","",Spese!$B$59)</f>
        <v/>
      </c>
      <c r="C1305" s="23">
        <f>IF(A1305="","",Spese!$C$59)</f>
        <v/>
      </c>
      <c r="D1305" s="6">
        <f>IF(A1305="","",5)</f>
        <v/>
      </c>
      <c r="E1305" s="21">
        <f>IF(A1305="","",IFERROR(EDATE(Spese!$I$59,(D1305-1)*Spese!$H$59),""))</f>
        <v/>
      </c>
      <c r="F1305" s="38">
        <f>IF(A1305="","",IFERROR(IF(D1305=Spese!$G$59,Spese!$L$59-Spese!$M$59*(Spese!$G$59-1),Spese!$M$59),""))</f>
        <v/>
      </c>
      <c r="G1305" s="5">
        <f>IF(A1305="","",IFERROR(IF(Spese!$K$59="Annullato","Annullata",IF(Spese!$K$59="Sospeso","Sospesa",IF(Spese!$K$59="Da valutare","Da valutare",IF(E1305="","Da completare",IF(D1305&lt;=Spese!$J$59,"Saldata",IF(E1305&lt;Parametri!$B$3,"Scaduta",IF(E1305&lt;=Parametri!$B$3+Parametri!$B$4,"In scadenza","Programmata"))))))),"Da completare"))</f>
        <v/>
      </c>
      <c r="H1305" s="23">
        <f>IF(A1305="","",Spese!$D$59)</f>
        <v/>
      </c>
    </row>
    <row r="1306">
      <c r="A1306" s="9">
        <f>IFERROR(IF(OR(Spese!$A$59="",6&gt;Spese!$G$59),"",Spese!$A$59),"")</f>
        <v/>
      </c>
      <c r="B1306" s="27">
        <f>IF(A1306="","",Spese!$B$59)</f>
        <v/>
      </c>
      <c r="C1306" s="27">
        <f>IF(A1306="","",Spese!$C$59)</f>
        <v/>
      </c>
      <c r="D1306" s="10">
        <f>IF(A1306="","",6)</f>
        <v/>
      </c>
      <c r="E1306" s="25">
        <f>IF(A1306="","",IFERROR(EDATE(Spese!$I$59,(D1306-1)*Spese!$H$59),""))</f>
        <v/>
      </c>
      <c r="F1306" s="40">
        <f>IF(A1306="","",IFERROR(IF(D1306=Spese!$G$59,Spese!$L$59-Spese!$M$59*(Spese!$G$59-1),Spese!$M$59),""))</f>
        <v/>
      </c>
      <c r="G1306" s="9">
        <f>IF(A1306="","",IFERROR(IF(Spese!$K$59="Annullato","Annullata",IF(Spese!$K$59="Sospeso","Sospesa",IF(Spese!$K$59="Da valutare","Da valutare",IF(E1306="","Da completare",IF(D1306&lt;=Spese!$J$59,"Saldata",IF(E1306&lt;Parametri!$B$3,"Scaduta",IF(E1306&lt;=Parametri!$B$3+Parametri!$B$4,"In scadenza","Programmata"))))))),"Da completare"))</f>
        <v/>
      </c>
      <c r="H1306" s="27">
        <f>IF(A1306="","",Spese!$D$59)</f>
        <v/>
      </c>
    </row>
    <row r="1307">
      <c r="A1307" s="5">
        <f>IFERROR(IF(OR(Spese!$A$59="",7&gt;Spese!$G$59),"",Spese!$A$59),"")</f>
        <v/>
      </c>
      <c r="B1307" s="23">
        <f>IF(A1307="","",Spese!$B$59)</f>
        <v/>
      </c>
      <c r="C1307" s="23">
        <f>IF(A1307="","",Spese!$C$59)</f>
        <v/>
      </c>
      <c r="D1307" s="6">
        <f>IF(A1307="","",7)</f>
        <v/>
      </c>
      <c r="E1307" s="21">
        <f>IF(A1307="","",IFERROR(EDATE(Spese!$I$59,(D1307-1)*Spese!$H$59),""))</f>
        <v/>
      </c>
      <c r="F1307" s="38">
        <f>IF(A1307="","",IFERROR(IF(D1307=Spese!$G$59,Spese!$L$59-Spese!$M$59*(Spese!$G$59-1),Spese!$M$59),""))</f>
        <v/>
      </c>
      <c r="G1307" s="5">
        <f>IF(A1307="","",IFERROR(IF(Spese!$K$59="Annullato","Annullata",IF(Spese!$K$59="Sospeso","Sospesa",IF(Spese!$K$59="Da valutare","Da valutare",IF(E1307="","Da completare",IF(D1307&lt;=Spese!$J$59,"Saldata",IF(E1307&lt;Parametri!$B$3,"Scaduta",IF(E1307&lt;=Parametri!$B$3+Parametri!$B$4,"In scadenza","Programmata"))))))),"Da completare"))</f>
        <v/>
      </c>
      <c r="H1307" s="23">
        <f>IF(A1307="","",Spese!$D$59)</f>
        <v/>
      </c>
    </row>
    <row r="1308">
      <c r="A1308" s="9">
        <f>IFERROR(IF(OR(Spese!$A$59="",8&gt;Spese!$G$59),"",Spese!$A$59),"")</f>
        <v/>
      </c>
      <c r="B1308" s="27">
        <f>IF(A1308="","",Spese!$B$59)</f>
        <v/>
      </c>
      <c r="C1308" s="27">
        <f>IF(A1308="","",Spese!$C$59)</f>
        <v/>
      </c>
      <c r="D1308" s="10">
        <f>IF(A1308="","",8)</f>
        <v/>
      </c>
      <c r="E1308" s="25">
        <f>IF(A1308="","",IFERROR(EDATE(Spese!$I$59,(D1308-1)*Spese!$H$59),""))</f>
        <v/>
      </c>
      <c r="F1308" s="40">
        <f>IF(A1308="","",IFERROR(IF(D1308=Spese!$G$59,Spese!$L$59-Spese!$M$59*(Spese!$G$59-1),Spese!$M$59),""))</f>
        <v/>
      </c>
      <c r="G1308" s="9">
        <f>IF(A1308="","",IFERROR(IF(Spese!$K$59="Annullato","Annullata",IF(Spese!$K$59="Sospeso","Sospesa",IF(Spese!$K$59="Da valutare","Da valutare",IF(E1308="","Da completare",IF(D1308&lt;=Spese!$J$59,"Saldata",IF(E1308&lt;Parametri!$B$3,"Scaduta",IF(E1308&lt;=Parametri!$B$3+Parametri!$B$4,"In scadenza","Programmata"))))))),"Da completare"))</f>
        <v/>
      </c>
      <c r="H1308" s="27">
        <f>IF(A1308="","",Spese!$D$59)</f>
        <v/>
      </c>
    </row>
    <row r="1309">
      <c r="A1309" s="5">
        <f>IFERROR(IF(OR(Spese!$A$59="",9&gt;Spese!$G$59),"",Spese!$A$59),"")</f>
        <v/>
      </c>
      <c r="B1309" s="23">
        <f>IF(A1309="","",Spese!$B$59)</f>
        <v/>
      </c>
      <c r="C1309" s="23">
        <f>IF(A1309="","",Spese!$C$59)</f>
        <v/>
      </c>
      <c r="D1309" s="6">
        <f>IF(A1309="","",9)</f>
        <v/>
      </c>
      <c r="E1309" s="21">
        <f>IF(A1309="","",IFERROR(EDATE(Spese!$I$59,(D1309-1)*Spese!$H$59),""))</f>
        <v/>
      </c>
      <c r="F1309" s="38">
        <f>IF(A1309="","",IFERROR(IF(D1309=Spese!$G$59,Spese!$L$59-Spese!$M$59*(Spese!$G$59-1),Spese!$M$59),""))</f>
        <v/>
      </c>
      <c r="G1309" s="5">
        <f>IF(A1309="","",IFERROR(IF(Spese!$K$59="Annullato","Annullata",IF(Spese!$K$59="Sospeso","Sospesa",IF(Spese!$K$59="Da valutare","Da valutare",IF(E1309="","Da completare",IF(D1309&lt;=Spese!$J$59,"Saldata",IF(E1309&lt;Parametri!$B$3,"Scaduta",IF(E1309&lt;=Parametri!$B$3+Parametri!$B$4,"In scadenza","Programmata"))))))),"Da completare"))</f>
        <v/>
      </c>
      <c r="H1309" s="23">
        <f>IF(A1309="","",Spese!$D$59)</f>
        <v/>
      </c>
    </row>
    <row r="1310">
      <c r="A1310" s="9">
        <f>IFERROR(IF(OR(Spese!$A$59="",10&gt;Spese!$G$59),"",Spese!$A$59),"")</f>
        <v/>
      </c>
      <c r="B1310" s="27">
        <f>IF(A1310="","",Spese!$B$59)</f>
        <v/>
      </c>
      <c r="C1310" s="27">
        <f>IF(A1310="","",Spese!$C$59)</f>
        <v/>
      </c>
      <c r="D1310" s="10">
        <f>IF(A1310="","",10)</f>
        <v/>
      </c>
      <c r="E1310" s="25">
        <f>IF(A1310="","",IFERROR(EDATE(Spese!$I$59,(D1310-1)*Spese!$H$59),""))</f>
        <v/>
      </c>
      <c r="F1310" s="40">
        <f>IF(A1310="","",IFERROR(IF(D1310=Spese!$G$59,Spese!$L$59-Spese!$M$59*(Spese!$G$59-1),Spese!$M$59),""))</f>
        <v/>
      </c>
      <c r="G1310" s="9">
        <f>IF(A1310="","",IFERROR(IF(Spese!$K$59="Annullato","Annullata",IF(Spese!$K$59="Sospeso","Sospesa",IF(Spese!$K$59="Da valutare","Da valutare",IF(E1310="","Da completare",IF(D1310&lt;=Spese!$J$59,"Saldata",IF(E1310&lt;Parametri!$B$3,"Scaduta",IF(E1310&lt;=Parametri!$B$3+Parametri!$B$4,"In scadenza","Programmata"))))))),"Da completare"))</f>
        <v/>
      </c>
      <c r="H1310" s="27">
        <f>IF(A1310="","",Spese!$D$59)</f>
        <v/>
      </c>
    </row>
    <row r="1311">
      <c r="A1311" s="5">
        <f>IFERROR(IF(OR(Spese!$A$59="",11&gt;Spese!$G$59),"",Spese!$A$59),"")</f>
        <v/>
      </c>
      <c r="B1311" s="23">
        <f>IF(A1311="","",Spese!$B$59)</f>
        <v/>
      </c>
      <c r="C1311" s="23">
        <f>IF(A1311="","",Spese!$C$59)</f>
        <v/>
      </c>
      <c r="D1311" s="6">
        <f>IF(A1311="","",11)</f>
        <v/>
      </c>
      <c r="E1311" s="21">
        <f>IF(A1311="","",IFERROR(EDATE(Spese!$I$59,(D1311-1)*Spese!$H$59),""))</f>
        <v/>
      </c>
      <c r="F1311" s="38">
        <f>IF(A1311="","",IFERROR(IF(D1311=Spese!$G$59,Spese!$L$59-Spese!$M$59*(Spese!$G$59-1),Spese!$M$59),""))</f>
        <v/>
      </c>
      <c r="G1311" s="5">
        <f>IF(A1311="","",IFERROR(IF(Spese!$K$59="Annullato","Annullata",IF(Spese!$K$59="Sospeso","Sospesa",IF(Spese!$K$59="Da valutare","Da valutare",IF(E1311="","Da completare",IF(D1311&lt;=Spese!$J$59,"Saldata",IF(E1311&lt;Parametri!$B$3,"Scaduta",IF(E1311&lt;=Parametri!$B$3+Parametri!$B$4,"In scadenza","Programmata"))))))),"Da completare"))</f>
        <v/>
      </c>
      <c r="H1311" s="23">
        <f>IF(A1311="","",Spese!$D$59)</f>
        <v/>
      </c>
    </row>
    <row r="1312">
      <c r="A1312" s="9">
        <f>IFERROR(IF(OR(Spese!$A$59="",12&gt;Spese!$G$59),"",Spese!$A$59),"")</f>
        <v/>
      </c>
      <c r="B1312" s="27">
        <f>IF(A1312="","",Spese!$B$59)</f>
        <v/>
      </c>
      <c r="C1312" s="27">
        <f>IF(A1312="","",Spese!$C$59)</f>
        <v/>
      </c>
      <c r="D1312" s="10">
        <f>IF(A1312="","",12)</f>
        <v/>
      </c>
      <c r="E1312" s="25">
        <f>IF(A1312="","",IFERROR(EDATE(Spese!$I$59,(D1312-1)*Spese!$H$59),""))</f>
        <v/>
      </c>
      <c r="F1312" s="40">
        <f>IF(A1312="","",IFERROR(IF(D1312=Spese!$G$59,Spese!$L$59-Spese!$M$59*(Spese!$G$59-1),Spese!$M$59),""))</f>
        <v/>
      </c>
      <c r="G1312" s="9">
        <f>IF(A1312="","",IFERROR(IF(Spese!$K$59="Annullato","Annullata",IF(Spese!$K$59="Sospeso","Sospesa",IF(Spese!$K$59="Da valutare","Da valutare",IF(E1312="","Da completare",IF(D1312&lt;=Spese!$J$59,"Saldata",IF(E1312&lt;Parametri!$B$3,"Scaduta",IF(E1312&lt;=Parametri!$B$3+Parametri!$B$4,"In scadenza","Programmata"))))))),"Da completare"))</f>
        <v/>
      </c>
      <c r="H1312" s="27">
        <f>IF(A1312="","",Spese!$D$59)</f>
        <v/>
      </c>
    </row>
    <row r="1313">
      <c r="A1313" s="5">
        <f>IFERROR(IF(OR(Spese!$A$59="",13&gt;Spese!$G$59),"",Spese!$A$59),"")</f>
        <v/>
      </c>
      <c r="B1313" s="23">
        <f>IF(A1313="","",Spese!$B$59)</f>
        <v/>
      </c>
      <c r="C1313" s="23">
        <f>IF(A1313="","",Spese!$C$59)</f>
        <v/>
      </c>
      <c r="D1313" s="6">
        <f>IF(A1313="","",13)</f>
        <v/>
      </c>
      <c r="E1313" s="21">
        <f>IF(A1313="","",IFERROR(EDATE(Spese!$I$59,(D1313-1)*Spese!$H$59),""))</f>
        <v/>
      </c>
      <c r="F1313" s="38">
        <f>IF(A1313="","",IFERROR(IF(D1313=Spese!$G$59,Spese!$L$59-Spese!$M$59*(Spese!$G$59-1),Spese!$M$59),""))</f>
        <v/>
      </c>
      <c r="G1313" s="5">
        <f>IF(A1313="","",IFERROR(IF(Spese!$K$59="Annullato","Annullata",IF(Spese!$K$59="Sospeso","Sospesa",IF(Spese!$K$59="Da valutare","Da valutare",IF(E1313="","Da completare",IF(D1313&lt;=Spese!$J$59,"Saldata",IF(E1313&lt;Parametri!$B$3,"Scaduta",IF(E1313&lt;=Parametri!$B$3+Parametri!$B$4,"In scadenza","Programmata"))))))),"Da completare"))</f>
        <v/>
      </c>
      <c r="H1313" s="23">
        <f>IF(A1313="","",Spese!$D$59)</f>
        <v/>
      </c>
    </row>
    <row r="1314">
      <c r="A1314" s="9">
        <f>IFERROR(IF(OR(Spese!$A$59="",14&gt;Spese!$G$59),"",Spese!$A$59),"")</f>
        <v/>
      </c>
      <c r="B1314" s="27">
        <f>IF(A1314="","",Spese!$B$59)</f>
        <v/>
      </c>
      <c r="C1314" s="27">
        <f>IF(A1314="","",Spese!$C$59)</f>
        <v/>
      </c>
      <c r="D1314" s="10">
        <f>IF(A1314="","",14)</f>
        <v/>
      </c>
      <c r="E1314" s="25">
        <f>IF(A1314="","",IFERROR(EDATE(Spese!$I$59,(D1314-1)*Spese!$H$59),""))</f>
        <v/>
      </c>
      <c r="F1314" s="40">
        <f>IF(A1314="","",IFERROR(IF(D1314=Spese!$G$59,Spese!$L$59-Spese!$M$59*(Spese!$G$59-1),Spese!$M$59),""))</f>
        <v/>
      </c>
      <c r="G1314" s="9">
        <f>IF(A1314="","",IFERROR(IF(Spese!$K$59="Annullato","Annullata",IF(Spese!$K$59="Sospeso","Sospesa",IF(Spese!$K$59="Da valutare","Da valutare",IF(E1314="","Da completare",IF(D1314&lt;=Spese!$J$59,"Saldata",IF(E1314&lt;Parametri!$B$3,"Scaduta",IF(E1314&lt;=Parametri!$B$3+Parametri!$B$4,"In scadenza","Programmata"))))))),"Da completare"))</f>
        <v/>
      </c>
      <c r="H1314" s="27">
        <f>IF(A1314="","",Spese!$D$59)</f>
        <v/>
      </c>
    </row>
    <row r="1315">
      <c r="A1315" s="5">
        <f>IFERROR(IF(OR(Spese!$A$59="",15&gt;Spese!$G$59),"",Spese!$A$59),"")</f>
        <v/>
      </c>
      <c r="B1315" s="23">
        <f>IF(A1315="","",Spese!$B$59)</f>
        <v/>
      </c>
      <c r="C1315" s="23">
        <f>IF(A1315="","",Spese!$C$59)</f>
        <v/>
      </c>
      <c r="D1315" s="6">
        <f>IF(A1315="","",15)</f>
        <v/>
      </c>
      <c r="E1315" s="21">
        <f>IF(A1315="","",IFERROR(EDATE(Spese!$I$59,(D1315-1)*Spese!$H$59),""))</f>
        <v/>
      </c>
      <c r="F1315" s="38">
        <f>IF(A1315="","",IFERROR(IF(D1315=Spese!$G$59,Spese!$L$59-Spese!$M$59*(Spese!$G$59-1),Spese!$M$59),""))</f>
        <v/>
      </c>
      <c r="G1315" s="5">
        <f>IF(A1315="","",IFERROR(IF(Spese!$K$59="Annullato","Annullata",IF(Spese!$K$59="Sospeso","Sospesa",IF(Spese!$K$59="Da valutare","Da valutare",IF(E1315="","Da completare",IF(D1315&lt;=Spese!$J$59,"Saldata",IF(E1315&lt;Parametri!$B$3,"Scaduta",IF(E1315&lt;=Parametri!$B$3+Parametri!$B$4,"In scadenza","Programmata"))))))),"Da completare"))</f>
        <v/>
      </c>
      <c r="H1315" s="23">
        <f>IF(A1315="","",Spese!$D$59)</f>
        <v/>
      </c>
    </row>
    <row r="1316">
      <c r="A1316" s="9">
        <f>IFERROR(IF(OR(Spese!$A$59="",16&gt;Spese!$G$59),"",Spese!$A$59),"")</f>
        <v/>
      </c>
      <c r="B1316" s="27">
        <f>IF(A1316="","",Spese!$B$59)</f>
        <v/>
      </c>
      <c r="C1316" s="27">
        <f>IF(A1316="","",Spese!$C$59)</f>
        <v/>
      </c>
      <c r="D1316" s="10">
        <f>IF(A1316="","",16)</f>
        <v/>
      </c>
      <c r="E1316" s="25">
        <f>IF(A1316="","",IFERROR(EDATE(Spese!$I$59,(D1316-1)*Spese!$H$59),""))</f>
        <v/>
      </c>
      <c r="F1316" s="40">
        <f>IF(A1316="","",IFERROR(IF(D1316=Spese!$G$59,Spese!$L$59-Spese!$M$59*(Spese!$G$59-1),Spese!$M$59),""))</f>
        <v/>
      </c>
      <c r="G1316" s="9">
        <f>IF(A1316="","",IFERROR(IF(Spese!$K$59="Annullato","Annullata",IF(Spese!$K$59="Sospeso","Sospesa",IF(Spese!$K$59="Da valutare","Da valutare",IF(E1316="","Da completare",IF(D1316&lt;=Spese!$J$59,"Saldata",IF(E1316&lt;Parametri!$B$3,"Scaduta",IF(E1316&lt;=Parametri!$B$3+Parametri!$B$4,"In scadenza","Programmata"))))))),"Da completare"))</f>
        <v/>
      </c>
      <c r="H1316" s="27">
        <f>IF(A1316="","",Spese!$D$59)</f>
        <v/>
      </c>
    </row>
    <row r="1317">
      <c r="A1317" s="5">
        <f>IFERROR(IF(OR(Spese!$A$59="",17&gt;Spese!$G$59),"",Spese!$A$59),"")</f>
        <v/>
      </c>
      <c r="B1317" s="23">
        <f>IF(A1317="","",Spese!$B$59)</f>
        <v/>
      </c>
      <c r="C1317" s="23">
        <f>IF(A1317="","",Spese!$C$59)</f>
        <v/>
      </c>
      <c r="D1317" s="6">
        <f>IF(A1317="","",17)</f>
        <v/>
      </c>
      <c r="E1317" s="21">
        <f>IF(A1317="","",IFERROR(EDATE(Spese!$I$59,(D1317-1)*Spese!$H$59),""))</f>
        <v/>
      </c>
      <c r="F1317" s="38">
        <f>IF(A1317="","",IFERROR(IF(D1317=Spese!$G$59,Spese!$L$59-Spese!$M$59*(Spese!$G$59-1),Spese!$M$59),""))</f>
        <v/>
      </c>
      <c r="G1317" s="5">
        <f>IF(A1317="","",IFERROR(IF(Spese!$K$59="Annullato","Annullata",IF(Spese!$K$59="Sospeso","Sospesa",IF(Spese!$K$59="Da valutare","Da valutare",IF(E1317="","Da completare",IF(D1317&lt;=Spese!$J$59,"Saldata",IF(E1317&lt;Parametri!$B$3,"Scaduta",IF(E1317&lt;=Parametri!$B$3+Parametri!$B$4,"In scadenza","Programmata"))))))),"Da completare"))</f>
        <v/>
      </c>
      <c r="H1317" s="23">
        <f>IF(A1317="","",Spese!$D$59)</f>
        <v/>
      </c>
    </row>
    <row r="1318">
      <c r="A1318" s="9">
        <f>IFERROR(IF(OR(Spese!$A$59="",18&gt;Spese!$G$59),"",Spese!$A$59),"")</f>
        <v/>
      </c>
      <c r="B1318" s="27">
        <f>IF(A1318="","",Spese!$B$59)</f>
        <v/>
      </c>
      <c r="C1318" s="27">
        <f>IF(A1318="","",Spese!$C$59)</f>
        <v/>
      </c>
      <c r="D1318" s="10">
        <f>IF(A1318="","",18)</f>
        <v/>
      </c>
      <c r="E1318" s="25">
        <f>IF(A1318="","",IFERROR(EDATE(Spese!$I$59,(D1318-1)*Spese!$H$59),""))</f>
        <v/>
      </c>
      <c r="F1318" s="40">
        <f>IF(A1318="","",IFERROR(IF(D1318=Spese!$G$59,Spese!$L$59-Spese!$M$59*(Spese!$G$59-1),Spese!$M$59),""))</f>
        <v/>
      </c>
      <c r="G1318" s="9">
        <f>IF(A1318="","",IFERROR(IF(Spese!$K$59="Annullato","Annullata",IF(Spese!$K$59="Sospeso","Sospesa",IF(Spese!$K$59="Da valutare","Da valutare",IF(E1318="","Da completare",IF(D1318&lt;=Spese!$J$59,"Saldata",IF(E1318&lt;Parametri!$B$3,"Scaduta",IF(E1318&lt;=Parametri!$B$3+Parametri!$B$4,"In scadenza","Programmata"))))))),"Da completare"))</f>
        <v/>
      </c>
      <c r="H1318" s="27">
        <f>IF(A1318="","",Spese!$D$59)</f>
        <v/>
      </c>
    </row>
    <row r="1319">
      <c r="A1319" s="5">
        <f>IFERROR(IF(OR(Spese!$A$59="",19&gt;Spese!$G$59),"",Spese!$A$59),"")</f>
        <v/>
      </c>
      <c r="B1319" s="23">
        <f>IF(A1319="","",Spese!$B$59)</f>
        <v/>
      </c>
      <c r="C1319" s="23">
        <f>IF(A1319="","",Spese!$C$59)</f>
        <v/>
      </c>
      <c r="D1319" s="6">
        <f>IF(A1319="","",19)</f>
        <v/>
      </c>
      <c r="E1319" s="21">
        <f>IF(A1319="","",IFERROR(EDATE(Spese!$I$59,(D1319-1)*Spese!$H$59),""))</f>
        <v/>
      </c>
      <c r="F1319" s="38">
        <f>IF(A1319="","",IFERROR(IF(D1319=Spese!$G$59,Spese!$L$59-Spese!$M$59*(Spese!$G$59-1),Spese!$M$59),""))</f>
        <v/>
      </c>
      <c r="G1319" s="5">
        <f>IF(A1319="","",IFERROR(IF(Spese!$K$59="Annullato","Annullata",IF(Spese!$K$59="Sospeso","Sospesa",IF(Spese!$K$59="Da valutare","Da valutare",IF(E1319="","Da completare",IF(D1319&lt;=Spese!$J$59,"Saldata",IF(E1319&lt;Parametri!$B$3,"Scaduta",IF(E1319&lt;=Parametri!$B$3+Parametri!$B$4,"In scadenza","Programmata"))))))),"Da completare"))</f>
        <v/>
      </c>
      <c r="H1319" s="23">
        <f>IF(A1319="","",Spese!$D$59)</f>
        <v/>
      </c>
    </row>
    <row r="1320">
      <c r="A1320" s="9">
        <f>IFERROR(IF(OR(Spese!$A$59="",20&gt;Spese!$G$59),"",Spese!$A$59),"")</f>
        <v/>
      </c>
      <c r="B1320" s="27">
        <f>IF(A1320="","",Spese!$B$59)</f>
        <v/>
      </c>
      <c r="C1320" s="27">
        <f>IF(A1320="","",Spese!$C$59)</f>
        <v/>
      </c>
      <c r="D1320" s="10">
        <f>IF(A1320="","",20)</f>
        <v/>
      </c>
      <c r="E1320" s="25">
        <f>IF(A1320="","",IFERROR(EDATE(Spese!$I$59,(D1320-1)*Spese!$H$59),""))</f>
        <v/>
      </c>
      <c r="F1320" s="40">
        <f>IF(A1320="","",IFERROR(IF(D1320=Spese!$G$59,Spese!$L$59-Spese!$M$59*(Spese!$G$59-1),Spese!$M$59),""))</f>
        <v/>
      </c>
      <c r="G1320" s="9">
        <f>IF(A1320="","",IFERROR(IF(Spese!$K$59="Annullato","Annullata",IF(Spese!$K$59="Sospeso","Sospesa",IF(Spese!$K$59="Da valutare","Da valutare",IF(E1320="","Da completare",IF(D1320&lt;=Spese!$J$59,"Saldata",IF(E1320&lt;Parametri!$B$3,"Scaduta",IF(E1320&lt;=Parametri!$B$3+Parametri!$B$4,"In scadenza","Programmata"))))))),"Da completare"))</f>
        <v/>
      </c>
      <c r="H1320" s="27">
        <f>IF(A1320="","",Spese!$D$59)</f>
        <v/>
      </c>
    </row>
    <row r="1321">
      <c r="A1321" s="5">
        <f>IFERROR(IF(OR(Spese!$A$59="",21&gt;Spese!$G$59),"",Spese!$A$59),"")</f>
        <v/>
      </c>
      <c r="B1321" s="23">
        <f>IF(A1321="","",Spese!$B$59)</f>
        <v/>
      </c>
      <c r="C1321" s="23">
        <f>IF(A1321="","",Spese!$C$59)</f>
        <v/>
      </c>
      <c r="D1321" s="6">
        <f>IF(A1321="","",21)</f>
        <v/>
      </c>
      <c r="E1321" s="21">
        <f>IF(A1321="","",IFERROR(EDATE(Spese!$I$59,(D1321-1)*Spese!$H$59),""))</f>
        <v/>
      </c>
      <c r="F1321" s="38">
        <f>IF(A1321="","",IFERROR(IF(D1321=Spese!$G$59,Spese!$L$59-Spese!$M$59*(Spese!$G$59-1),Spese!$M$59),""))</f>
        <v/>
      </c>
      <c r="G1321" s="5">
        <f>IF(A1321="","",IFERROR(IF(Spese!$K$59="Annullato","Annullata",IF(Spese!$K$59="Sospeso","Sospesa",IF(Spese!$K$59="Da valutare","Da valutare",IF(E1321="","Da completare",IF(D1321&lt;=Spese!$J$59,"Saldata",IF(E1321&lt;Parametri!$B$3,"Scaduta",IF(E1321&lt;=Parametri!$B$3+Parametri!$B$4,"In scadenza","Programmata"))))))),"Da completare"))</f>
        <v/>
      </c>
      <c r="H1321" s="23">
        <f>IF(A1321="","",Spese!$D$59)</f>
        <v/>
      </c>
    </row>
    <row r="1322">
      <c r="A1322" s="9">
        <f>IFERROR(IF(OR(Spese!$A$59="",22&gt;Spese!$G$59),"",Spese!$A$59),"")</f>
        <v/>
      </c>
      <c r="B1322" s="27">
        <f>IF(A1322="","",Spese!$B$59)</f>
        <v/>
      </c>
      <c r="C1322" s="27">
        <f>IF(A1322="","",Spese!$C$59)</f>
        <v/>
      </c>
      <c r="D1322" s="10">
        <f>IF(A1322="","",22)</f>
        <v/>
      </c>
      <c r="E1322" s="25">
        <f>IF(A1322="","",IFERROR(EDATE(Spese!$I$59,(D1322-1)*Spese!$H$59),""))</f>
        <v/>
      </c>
      <c r="F1322" s="40">
        <f>IF(A1322="","",IFERROR(IF(D1322=Spese!$G$59,Spese!$L$59-Spese!$M$59*(Spese!$G$59-1),Spese!$M$59),""))</f>
        <v/>
      </c>
      <c r="G1322" s="9">
        <f>IF(A1322="","",IFERROR(IF(Spese!$K$59="Annullato","Annullata",IF(Spese!$K$59="Sospeso","Sospesa",IF(Spese!$K$59="Da valutare","Da valutare",IF(E1322="","Da completare",IF(D1322&lt;=Spese!$J$59,"Saldata",IF(E1322&lt;Parametri!$B$3,"Scaduta",IF(E1322&lt;=Parametri!$B$3+Parametri!$B$4,"In scadenza","Programmata"))))))),"Da completare"))</f>
        <v/>
      </c>
      <c r="H1322" s="27">
        <f>IF(A1322="","",Spese!$D$59)</f>
        <v/>
      </c>
    </row>
    <row r="1323">
      <c r="A1323" s="5">
        <f>IFERROR(IF(OR(Spese!$A$59="",23&gt;Spese!$G$59),"",Spese!$A$59),"")</f>
        <v/>
      </c>
      <c r="B1323" s="23">
        <f>IF(A1323="","",Spese!$B$59)</f>
        <v/>
      </c>
      <c r="C1323" s="23">
        <f>IF(A1323="","",Spese!$C$59)</f>
        <v/>
      </c>
      <c r="D1323" s="6">
        <f>IF(A1323="","",23)</f>
        <v/>
      </c>
      <c r="E1323" s="21">
        <f>IF(A1323="","",IFERROR(EDATE(Spese!$I$59,(D1323-1)*Spese!$H$59),""))</f>
        <v/>
      </c>
      <c r="F1323" s="38">
        <f>IF(A1323="","",IFERROR(IF(D1323=Spese!$G$59,Spese!$L$59-Spese!$M$59*(Spese!$G$59-1),Spese!$M$59),""))</f>
        <v/>
      </c>
      <c r="G1323" s="5">
        <f>IF(A1323="","",IFERROR(IF(Spese!$K$59="Annullato","Annullata",IF(Spese!$K$59="Sospeso","Sospesa",IF(Spese!$K$59="Da valutare","Da valutare",IF(E1323="","Da completare",IF(D1323&lt;=Spese!$J$59,"Saldata",IF(E1323&lt;Parametri!$B$3,"Scaduta",IF(E1323&lt;=Parametri!$B$3+Parametri!$B$4,"In scadenza","Programmata"))))))),"Da completare"))</f>
        <v/>
      </c>
      <c r="H1323" s="23">
        <f>IF(A1323="","",Spese!$D$59)</f>
        <v/>
      </c>
    </row>
    <row r="1324">
      <c r="A1324" s="9">
        <f>IFERROR(IF(OR(Spese!$A$59="",24&gt;Spese!$G$59),"",Spese!$A$59),"")</f>
        <v/>
      </c>
      <c r="B1324" s="27">
        <f>IF(A1324="","",Spese!$B$59)</f>
        <v/>
      </c>
      <c r="C1324" s="27">
        <f>IF(A1324="","",Spese!$C$59)</f>
        <v/>
      </c>
      <c r="D1324" s="10">
        <f>IF(A1324="","",24)</f>
        <v/>
      </c>
      <c r="E1324" s="25">
        <f>IF(A1324="","",IFERROR(EDATE(Spese!$I$59,(D1324-1)*Spese!$H$59),""))</f>
        <v/>
      </c>
      <c r="F1324" s="40">
        <f>IF(A1324="","",IFERROR(IF(D1324=Spese!$G$59,Spese!$L$59-Spese!$M$59*(Spese!$G$59-1),Spese!$M$59),""))</f>
        <v/>
      </c>
      <c r="G1324" s="9">
        <f>IF(A1324="","",IFERROR(IF(Spese!$K$59="Annullato","Annullata",IF(Spese!$K$59="Sospeso","Sospesa",IF(Spese!$K$59="Da valutare","Da valutare",IF(E1324="","Da completare",IF(D1324&lt;=Spese!$J$59,"Saldata",IF(E1324&lt;Parametri!$B$3,"Scaduta",IF(E1324&lt;=Parametri!$B$3+Parametri!$B$4,"In scadenza","Programmata"))))))),"Da completare"))</f>
        <v/>
      </c>
      <c r="H1324" s="27">
        <f>IF(A1324="","",Spese!$D$59)</f>
        <v/>
      </c>
    </row>
    <row r="1325">
      <c r="A1325" s="5">
        <f>IFERROR(IF(OR(Spese!$A$60="",1&gt;Spese!$G$60),"",Spese!$A$60),"")</f>
        <v/>
      </c>
      <c r="B1325" s="23">
        <f>IF(A1325="","",Spese!$B$60)</f>
        <v/>
      </c>
      <c r="C1325" s="23">
        <f>IF(A1325="","",Spese!$C$60)</f>
        <v/>
      </c>
      <c r="D1325" s="6">
        <f>IF(A1325="","",1)</f>
        <v/>
      </c>
      <c r="E1325" s="21">
        <f>IF(A1325="","",IFERROR(EDATE(Spese!$I$60,(D1325-1)*Spese!$H$60),""))</f>
        <v/>
      </c>
      <c r="F1325" s="38">
        <f>IF(A1325="","",IFERROR(IF(D1325=Spese!$G$60,Spese!$L$60-Spese!$M$60*(Spese!$G$60-1),Spese!$M$60),""))</f>
        <v/>
      </c>
      <c r="G1325" s="5">
        <f>IF(A1325="","",IFERROR(IF(Spese!$K$60="Annullato","Annullata",IF(Spese!$K$60="Sospeso","Sospesa",IF(Spese!$K$60="Da valutare","Da valutare",IF(E1325="","Da completare",IF(D1325&lt;=Spese!$J$60,"Saldata",IF(E1325&lt;Parametri!$B$3,"Scaduta",IF(E1325&lt;=Parametri!$B$3+Parametri!$B$4,"In scadenza","Programmata"))))))),"Da completare"))</f>
        <v/>
      </c>
      <c r="H1325" s="23">
        <f>IF(A1325="","",Spese!$D$60)</f>
        <v/>
      </c>
    </row>
    <row r="1326">
      <c r="A1326" s="9">
        <f>IFERROR(IF(OR(Spese!$A$60="",2&gt;Spese!$G$60),"",Spese!$A$60),"")</f>
        <v/>
      </c>
      <c r="B1326" s="27">
        <f>IF(A1326="","",Spese!$B$60)</f>
        <v/>
      </c>
      <c r="C1326" s="27">
        <f>IF(A1326="","",Spese!$C$60)</f>
        <v/>
      </c>
      <c r="D1326" s="10">
        <f>IF(A1326="","",2)</f>
        <v/>
      </c>
      <c r="E1326" s="25">
        <f>IF(A1326="","",IFERROR(EDATE(Spese!$I$60,(D1326-1)*Spese!$H$60),""))</f>
        <v/>
      </c>
      <c r="F1326" s="40">
        <f>IF(A1326="","",IFERROR(IF(D1326=Spese!$G$60,Spese!$L$60-Spese!$M$60*(Spese!$G$60-1),Spese!$M$60),""))</f>
        <v/>
      </c>
      <c r="G1326" s="9">
        <f>IF(A1326="","",IFERROR(IF(Spese!$K$60="Annullato","Annullata",IF(Spese!$K$60="Sospeso","Sospesa",IF(Spese!$K$60="Da valutare","Da valutare",IF(E1326="","Da completare",IF(D1326&lt;=Spese!$J$60,"Saldata",IF(E1326&lt;Parametri!$B$3,"Scaduta",IF(E1326&lt;=Parametri!$B$3+Parametri!$B$4,"In scadenza","Programmata"))))))),"Da completare"))</f>
        <v/>
      </c>
      <c r="H1326" s="27">
        <f>IF(A1326="","",Spese!$D$60)</f>
        <v/>
      </c>
    </row>
    <row r="1327">
      <c r="A1327" s="5">
        <f>IFERROR(IF(OR(Spese!$A$60="",3&gt;Spese!$G$60),"",Spese!$A$60),"")</f>
        <v/>
      </c>
      <c r="B1327" s="23">
        <f>IF(A1327="","",Spese!$B$60)</f>
        <v/>
      </c>
      <c r="C1327" s="23">
        <f>IF(A1327="","",Spese!$C$60)</f>
        <v/>
      </c>
      <c r="D1327" s="6">
        <f>IF(A1327="","",3)</f>
        <v/>
      </c>
      <c r="E1327" s="21">
        <f>IF(A1327="","",IFERROR(EDATE(Spese!$I$60,(D1327-1)*Spese!$H$60),""))</f>
        <v/>
      </c>
      <c r="F1327" s="38">
        <f>IF(A1327="","",IFERROR(IF(D1327=Spese!$G$60,Spese!$L$60-Spese!$M$60*(Spese!$G$60-1),Spese!$M$60),""))</f>
        <v/>
      </c>
      <c r="G1327" s="5">
        <f>IF(A1327="","",IFERROR(IF(Spese!$K$60="Annullato","Annullata",IF(Spese!$K$60="Sospeso","Sospesa",IF(Spese!$K$60="Da valutare","Da valutare",IF(E1327="","Da completare",IF(D1327&lt;=Spese!$J$60,"Saldata",IF(E1327&lt;Parametri!$B$3,"Scaduta",IF(E1327&lt;=Parametri!$B$3+Parametri!$B$4,"In scadenza","Programmata"))))))),"Da completare"))</f>
        <v/>
      </c>
      <c r="H1327" s="23">
        <f>IF(A1327="","",Spese!$D$60)</f>
        <v/>
      </c>
    </row>
    <row r="1328">
      <c r="A1328" s="9">
        <f>IFERROR(IF(OR(Spese!$A$60="",4&gt;Spese!$G$60),"",Spese!$A$60),"")</f>
        <v/>
      </c>
      <c r="B1328" s="27">
        <f>IF(A1328="","",Spese!$B$60)</f>
        <v/>
      </c>
      <c r="C1328" s="27">
        <f>IF(A1328="","",Spese!$C$60)</f>
        <v/>
      </c>
      <c r="D1328" s="10">
        <f>IF(A1328="","",4)</f>
        <v/>
      </c>
      <c r="E1328" s="25">
        <f>IF(A1328="","",IFERROR(EDATE(Spese!$I$60,(D1328-1)*Spese!$H$60),""))</f>
        <v/>
      </c>
      <c r="F1328" s="40">
        <f>IF(A1328="","",IFERROR(IF(D1328=Spese!$G$60,Spese!$L$60-Spese!$M$60*(Spese!$G$60-1),Spese!$M$60),""))</f>
        <v/>
      </c>
      <c r="G1328" s="9">
        <f>IF(A1328="","",IFERROR(IF(Spese!$K$60="Annullato","Annullata",IF(Spese!$K$60="Sospeso","Sospesa",IF(Spese!$K$60="Da valutare","Da valutare",IF(E1328="","Da completare",IF(D1328&lt;=Spese!$J$60,"Saldata",IF(E1328&lt;Parametri!$B$3,"Scaduta",IF(E1328&lt;=Parametri!$B$3+Parametri!$B$4,"In scadenza","Programmata"))))))),"Da completare"))</f>
        <v/>
      </c>
      <c r="H1328" s="27">
        <f>IF(A1328="","",Spese!$D$60)</f>
        <v/>
      </c>
    </row>
    <row r="1329">
      <c r="A1329" s="5">
        <f>IFERROR(IF(OR(Spese!$A$60="",5&gt;Spese!$G$60),"",Spese!$A$60),"")</f>
        <v/>
      </c>
      <c r="B1329" s="23">
        <f>IF(A1329="","",Spese!$B$60)</f>
        <v/>
      </c>
      <c r="C1329" s="23">
        <f>IF(A1329="","",Spese!$C$60)</f>
        <v/>
      </c>
      <c r="D1329" s="6">
        <f>IF(A1329="","",5)</f>
        <v/>
      </c>
      <c r="E1329" s="21">
        <f>IF(A1329="","",IFERROR(EDATE(Spese!$I$60,(D1329-1)*Spese!$H$60),""))</f>
        <v/>
      </c>
      <c r="F1329" s="38">
        <f>IF(A1329="","",IFERROR(IF(D1329=Spese!$G$60,Spese!$L$60-Spese!$M$60*(Spese!$G$60-1),Spese!$M$60),""))</f>
        <v/>
      </c>
      <c r="G1329" s="5">
        <f>IF(A1329="","",IFERROR(IF(Spese!$K$60="Annullato","Annullata",IF(Spese!$K$60="Sospeso","Sospesa",IF(Spese!$K$60="Da valutare","Da valutare",IF(E1329="","Da completare",IF(D1329&lt;=Spese!$J$60,"Saldata",IF(E1329&lt;Parametri!$B$3,"Scaduta",IF(E1329&lt;=Parametri!$B$3+Parametri!$B$4,"In scadenza","Programmata"))))))),"Da completare"))</f>
        <v/>
      </c>
      <c r="H1329" s="23">
        <f>IF(A1329="","",Spese!$D$60)</f>
        <v/>
      </c>
    </row>
    <row r="1330">
      <c r="A1330" s="9">
        <f>IFERROR(IF(OR(Spese!$A$60="",6&gt;Spese!$G$60),"",Spese!$A$60),"")</f>
        <v/>
      </c>
      <c r="B1330" s="27">
        <f>IF(A1330="","",Spese!$B$60)</f>
        <v/>
      </c>
      <c r="C1330" s="27">
        <f>IF(A1330="","",Spese!$C$60)</f>
        <v/>
      </c>
      <c r="D1330" s="10">
        <f>IF(A1330="","",6)</f>
        <v/>
      </c>
      <c r="E1330" s="25">
        <f>IF(A1330="","",IFERROR(EDATE(Spese!$I$60,(D1330-1)*Spese!$H$60),""))</f>
        <v/>
      </c>
      <c r="F1330" s="40">
        <f>IF(A1330="","",IFERROR(IF(D1330=Spese!$G$60,Spese!$L$60-Spese!$M$60*(Spese!$G$60-1),Spese!$M$60),""))</f>
        <v/>
      </c>
      <c r="G1330" s="9">
        <f>IF(A1330="","",IFERROR(IF(Spese!$K$60="Annullato","Annullata",IF(Spese!$K$60="Sospeso","Sospesa",IF(Spese!$K$60="Da valutare","Da valutare",IF(E1330="","Da completare",IF(D1330&lt;=Spese!$J$60,"Saldata",IF(E1330&lt;Parametri!$B$3,"Scaduta",IF(E1330&lt;=Parametri!$B$3+Parametri!$B$4,"In scadenza","Programmata"))))))),"Da completare"))</f>
        <v/>
      </c>
      <c r="H1330" s="27">
        <f>IF(A1330="","",Spese!$D$60)</f>
        <v/>
      </c>
    </row>
    <row r="1331">
      <c r="A1331" s="5">
        <f>IFERROR(IF(OR(Spese!$A$60="",7&gt;Spese!$G$60),"",Spese!$A$60),"")</f>
        <v/>
      </c>
      <c r="B1331" s="23">
        <f>IF(A1331="","",Spese!$B$60)</f>
        <v/>
      </c>
      <c r="C1331" s="23">
        <f>IF(A1331="","",Spese!$C$60)</f>
        <v/>
      </c>
      <c r="D1331" s="6">
        <f>IF(A1331="","",7)</f>
        <v/>
      </c>
      <c r="E1331" s="21">
        <f>IF(A1331="","",IFERROR(EDATE(Spese!$I$60,(D1331-1)*Spese!$H$60),""))</f>
        <v/>
      </c>
      <c r="F1331" s="38">
        <f>IF(A1331="","",IFERROR(IF(D1331=Spese!$G$60,Spese!$L$60-Spese!$M$60*(Spese!$G$60-1),Spese!$M$60),""))</f>
        <v/>
      </c>
      <c r="G1331" s="5">
        <f>IF(A1331="","",IFERROR(IF(Spese!$K$60="Annullato","Annullata",IF(Spese!$K$60="Sospeso","Sospesa",IF(Spese!$K$60="Da valutare","Da valutare",IF(E1331="","Da completare",IF(D1331&lt;=Spese!$J$60,"Saldata",IF(E1331&lt;Parametri!$B$3,"Scaduta",IF(E1331&lt;=Parametri!$B$3+Parametri!$B$4,"In scadenza","Programmata"))))))),"Da completare"))</f>
        <v/>
      </c>
      <c r="H1331" s="23">
        <f>IF(A1331="","",Spese!$D$60)</f>
        <v/>
      </c>
    </row>
    <row r="1332">
      <c r="A1332" s="9">
        <f>IFERROR(IF(OR(Spese!$A$60="",8&gt;Spese!$G$60),"",Spese!$A$60),"")</f>
        <v/>
      </c>
      <c r="B1332" s="27">
        <f>IF(A1332="","",Spese!$B$60)</f>
        <v/>
      </c>
      <c r="C1332" s="27">
        <f>IF(A1332="","",Spese!$C$60)</f>
        <v/>
      </c>
      <c r="D1332" s="10">
        <f>IF(A1332="","",8)</f>
        <v/>
      </c>
      <c r="E1332" s="25">
        <f>IF(A1332="","",IFERROR(EDATE(Spese!$I$60,(D1332-1)*Spese!$H$60),""))</f>
        <v/>
      </c>
      <c r="F1332" s="40">
        <f>IF(A1332="","",IFERROR(IF(D1332=Spese!$G$60,Spese!$L$60-Spese!$M$60*(Spese!$G$60-1),Spese!$M$60),""))</f>
        <v/>
      </c>
      <c r="G1332" s="9">
        <f>IF(A1332="","",IFERROR(IF(Spese!$K$60="Annullato","Annullata",IF(Spese!$K$60="Sospeso","Sospesa",IF(Spese!$K$60="Da valutare","Da valutare",IF(E1332="","Da completare",IF(D1332&lt;=Spese!$J$60,"Saldata",IF(E1332&lt;Parametri!$B$3,"Scaduta",IF(E1332&lt;=Parametri!$B$3+Parametri!$B$4,"In scadenza","Programmata"))))))),"Da completare"))</f>
        <v/>
      </c>
      <c r="H1332" s="27">
        <f>IF(A1332="","",Spese!$D$60)</f>
        <v/>
      </c>
    </row>
    <row r="1333">
      <c r="A1333" s="5">
        <f>IFERROR(IF(OR(Spese!$A$60="",9&gt;Spese!$G$60),"",Spese!$A$60),"")</f>
        <v/>
      </c>
      <c r="B1333" s="23">
        <f>IF(A1333="","",Spese!$B$60)</f>
        <v/>
      </c>
      <c r="C1333" s="23">
        <f>IF(A1333="","",Spese!$C$60)</f>
        <v/>
      </c>
      <c r="D1333" s="6">
        <f>IF(A1333="","",9)</f>
        <v/>
      </c>
      <c r="E1333" s="21">
        <f>IF(A1333="","",IFERROR(EDATE(Spese!$I$60,(D1333-1)*Spese!$H$60),""))</f>
        <v/>
      </c>
      <c r="F1333" s="38">
        <f>IF(A1333="","",IFERROR(IF(D1333=Spese!$G$60,Spese!$L$60-Spese!$M$60*(Spese!$G$60-1),Spese!$M$60),""))</f>
        <v/>
      </c>
      <c r="G1333" s="5">
        <f>IF(A1333="","",IFERROR(IF(Spese!$K$60="Annullato","Annullata",IF(Spese!$K$60="Sospeso","Sospesa",IF(Spese!$K$60="Da valutare","Da valutare",IF(E1333="","Da completare",IF(D1333&lt;=Spese!$J$60,"Saldata",IF(E1333&lt;Parametri!$B$3,"Scaduta",IF(E1333&lt;=Parametri!$B$3+Parametri!$B$4,"In scadenza","Programmata"))))))),"Da completare"))</f>
        <v/>
      </c>
      <c r="H1333" s="23">
        <f>IF(A1333="","",Spese!$D$60)</f>
        <v/>
      </c>
    </row>
    <row r="1334">
      <c r="A1334" s="9">
        <f>IFERROR(IF(OR(Spese!$A$60="",10&gt;Spese!$G$60),"",Spese!$A$60),"")</f>
        <v/>
      </c>
      <c r="B1334" s="27">
        <f>IF(A1334="","",Spese!$B$60)</f>
        <v/>
      </c>
      <c r="C1334" s="27">
        <f>IF(A1334="","",Spese!$C$60)</f>
        <v/>
      </c>
      <c r="D1334" s="10">
        <f>IF(A1334="","",10)</f>
        <v/>
      </c>
      <c r="E1334" s="25">
        <f>IF(A1334="","",IFERROR(EDATE(Spese!$I$60,(D1334-1)*Spese!$H$60),""))</f>
        <v/>
      </c>
      <c r="F1334" s="40">
        <f>IF(A1334="","",IFERROR(IF(D1334=Spese!$G$60,Spese!$L$60-Spese!$M$60*(Spese!$G$60-1),Spese!$M$60),""))</f>
        <v/>
      </c>
      <c r="G1334" s="9">
        <f>IF(A1334="","",IFERROR(IF(Spese!$K$60="Annullato","Annullata",IF(Spese!$K$60="Sospeso","Sospesa",IF(Spese!$K$60="Da valutare","Da valutare",IF(E1334="","Da completare",IF(D1334&lt;=Spese!$J$60,"Saldata",IF(E1334&lt;Parametri!$B$3,"Scaduta",IF(E1334&lt;=Parametri!$B$3+Parametri!$B$4,"In scadenza","Programmata"))))))),"Da completare"))</f>
        <v/>
      </c>
      <c r="H1334" s="27">
        <f>IF(A1334="","",Spese!$D$60)</f>
        <v/>
      </c>
    </row>
    <row r="1335">
      <c r="A1335" s="5">
        <f>IFERROR(IF(OR(Spese!$A$60="",11&gt;Spese!$G$60),"",Spese!$A$60),"")</f>
        <v/>
      </c>
      <c r="B1335" s="23">
        <f>IF(A1335="","",Spese!$B$60)</f>
        <v/>
      </c>
      <c r="C1335" s="23">
        <f>IF(A1335="","",Spese!$C$60)</f>
        <v/>
      </c>
      <c r="D1335" s="6">
        <f>IF(A1335="","",11)</f>
        <v/>
      </c>
      <c r="E1335" s="21">
        <f>IF(A1335="","",IFERROR(EDATE(Spese!$I$60,(D1335-1)*Spese!$H$60),""))</f>
        <v/>
      </c>
      <c r="F1335" s="38">
        <f>IF(A1335="","",IFERROR(IF(D1335=Spese!$G$60,Spese!$L$60-Spese!$M$60*(Spese!$G$60-1),Spese!$M$60),""))</f>
        <v/>
      </c>
      <c r="G1335" s="5">
        <f>IF(A1335="","",IFERROR(IF(Spese!$K$60="Annullato","Annullata",IF(Spese!$K$60="Sospeso","Sospesa",IF(Spese!$K$60="Da valutare","Da valutare",IF(E1335="","Da completare",IF(D1335&lt;=Spese!$J$60,"Saldata",IF(E1335&lt;Parametri!$B$3,"Scaduta",IF(E1335&lt;=Parametri!$B$3+Parametri!$B$4,"In scadenza","Programmata"))))))),"Da completare"))</f>
        <v/>
      </c>
      <c r="H1335" s="23">
        <f>IF(A1335="","",Spese!$D$60)</f>
        <v/>
      </c>
    </row>
    <row r="1336">
      <c r="A1336" s="9">
        <f>IFERROR(IF(OR(Spese!$A$60="",12&gt;Spese!$G$60),"",Spese!$A$60),"")</f>
        <v/>
      </c>
      <c r="B1336" s="27">
        <f>IF(A1336="","",Spese!$B$60)</f>
        <v/>
      </c>
      <c r="C1336" s="27">
        <f>IF(A1336="","",Spese!$C$60)</f>
        <v/>
      </c>
      <c r="D1336" s="10">
        <f>IF(A1336="","",12)</f>
        <v/>
      </c>
      <c r="E1336" s="25">
        <f>IF(A1336="","",IFERROR(EDATE(Spese!$I$60,(D1336-1)*Spese!$H$60),""))</f>
        <v/>
      </c>
      <c r="F1336" s="40">
        <f>IF(A1336="","",IFERROR(IF(D1336=Spese!$G$60,Spese!$L$60-Spese!$M$60*(Spese!$G$60-1),Spese!$M$60),""))</f>
        <v/>
      </c>
      <c r="G1336" s="9">
        <f>IF(A1336="","",IFERROR(IF(Spese!$K$60="Annullato","Annullata",IF(Spese!$K$60="Sospeso","Sospesa",IF(Spese!$K$60="Da valutare","Da valutare",IF(E1336="","Da completare",IF(D1336&lt;=Spese!$J$60,"Saldata",IF(E1336&lt;Parametri!$B$3,"Scaduta",IF(E1336&lt;=Parametri!$B$3+Parametri!$B$4,"In scadenza","Programmata"))))))),"Da completare"))</f>
        <v/>
      </c>
      <c r="H1336" s="27">
        <f>IF(A1336="","",Spese!$D$60)</f>
        <v/>
      </c>
    </row>
    <row r="1337">
      <c r="A1337" s="5">
        <f>IFERROR(IF(OR(Spese!$A$60="",13&gt;Spese!$G$60),"",Spese!$A$60),"")</f>
        <v/>
      </c>
      <c r="B1337" s="23">
        <f>IF(A1337="","",Spese!$B$60)</f>
        <v/>
      </c>
      <c r="C1337" s="23">
        <f>IF(A1337="","",Spese!$C$60)</f>
        <v/>
      </c>
      <c r="D1337" s="6">
        <f>IF(A1337="","",13)</f>
        <v/>
      </c>
      <c r="E1337" s="21">
        <f>IF(A1337="","",IFERROR(EDATE(Spese!$I$60,(D1337-1)*Spese!$H$60),""))</f>
        <v/>
      </c>
      <c r="F1337" s="38">
        <f>IF(A1337="","",IFERROR(IF(D1337=Spese!$G$60,Spese!$L$60-Spese!$M$60*(Spese!$G$60-1),Spese!$M$60),""))</f>
        <v/>
      </c>
      <c r="G1337" s="5">
        <f>IF(A1337="","",IFERROR(IF(Spese!$K$60="Annullato","Annullata",IF(Spese!$K$60="Sospeso","Sospesa",IF(Spese!$K$60="Da valutare","Da valutare",IF(E1337="","Da completare",IF(D1337&lt;=Spese!$J$60,"Saldata",IF(E1337&lt;Parametri!$B$3,"Scaduta",IF(E1337&lt;=Parametri!$B$3+Parametri!$B$4,"In scadenza","Programmata"))))))),"Da completare"))</f>
        <v/>
      </c>
      <c r="H1337" s="23">
        <f>IF(A1337="","",Spese!$D$60)</f>
        <v/>
      </c>
    </row>
    <row r="1338">
      <c r="A1338" s="9">
        <f>IFERROR(IF(OR(Spese!$A$60="",14&gt;Spese!$G$60),"",Spese!$A$60),"")</f>
        <v/>
      </c>
      <c r="B1338" s="27">
        <f>IF(A1338="","",Spese!$B$60)</f>
        <v/>
      </c>
      <c r="C1338" s="27">
        <f>IF(A1338="","",Spese!$C$60)</f>
        <v/>
      </c>
      <c r="D1338" s="10">
        <f>IF(A1338="","",14)</f>
        <v/>
      </c>
      <c r="E1338" s="25">
        <f>IF(A1338="","",IFERROR(EDATE(Spese!$I$60,(D1338-1)*Spese!$H$60),""))</f>
        <v/>
      </c>
      <c r="F1338" s="40">
        <f>IF(A1338="","",IFERROR(IF(D1338=Spese!$G$60,Spese!$L$60-Spese!$M$60*(Spese!$G$60-1),Spese!$M$60),""))</f>
        <v/>
      </c>
      <c r="G1338" s="9">
        <f>IF(A1338="","",IFERROR(IF(Spese!$K$60="Annullato","Annullata",IF(Spese!$K$60="Sospeso","Sospesa",IF(Spese!$K$60="Da valutare","Da valutare",IF(E1338="","Da completare",IF(D1338&lt;=Spese!$J$60,"Saldata",IF(E1338&lt;Parametri!$B$3,"Scaduta",IF(E1338&lt;=Parametri!$B$3+Parametri!$B$4,"In scadenza","Programmata"))))))),"Da completare"))</f>
        <v/>
      </c>
      <c r="H1338" s="27">
        <f>IF(A1338="","",Spese!$D$60)</f>
        <v/>
      </c>
    </row>
    <row r="1339">
      <c r="A1339" s="5">
        <f>IFERROR(IF(OR(Spese!$A$60="",15&gt;Spese!$G$60),"",Spese!$A$60),"")</f>
        <v/>
      </c>
      <c r="B1339" s="23">
        <f>IF(A1339="","",Spese!$B$60)</f>
        <v/>
      </c>
      <c r="C1339" s="23">
        <f>IF(A1339="","",Spese!$C$60)</f>
        <v/>
      </c>
      <c r="D1339" s="6">
        <f>IF(A1339="","",15)</f>
        <v/>
      </c>
      <c r="E1339" s="21">
        <f>IF(A1339="","",IFERROR(EDATE(Spese!$I$60,(D1339-1)*Spese!$H$60),""))</f>
        <v/>
      </c>
      <c r="F1339" s="38">
        <f>IF(A1339="","",IFERROR(IF(D1339=Spese!$G$60,Spese!$L$60-Spese!$M$60*(Spese!$G$60-1),Spese!$M$60),""))</f>
        <v/>
      </c>
      <c r="G1339" s="5">
        <f>IF(A1339="","",IFERROR(IF(Spese!$K$60="Annullato","Annullata",IF(Spese!$K$60="Sospeso","Sospesa",IF(Spese!$K$60="Da valutare","Da valutare",IF(E1339="","Da completare",IF(D1339&lt;=Spese!$J$60,"Saldata",IF(E1339&lt;Parametri!$B$3,"Scaduta",IF(E1339&lt;=Parametri!$B$3+Parametri!$B$4,"In scadenza","Programmata"))))))),"Da completare"))</f>
        <v/>
      </c>
      <c r="H1339" s="23">
        <f>IF(A1339="","",Spese!$D$60)</f>
        <v/>
      </c>
    </row>
    <row r="1340">
      <c r="A1340" s="9">
        <f>IFERROR(IF(OR(Spese!$A$60="",16&gt;Spese!$G$60),"",Spese!$A$60),"")</f>
        <v/>
      </c>
      <c r="B1340" s="27">
        <f>IF(A1340="","",Spese!$B$60)</f>
        <v/>
      </c>
      <c r="C1340" s="27">
        <f>IF(A1340="","",Spese!$C$60)</f>
        <v/>
      </c>
      <c r="D1340" s="10">
        <f>IF(A1340="","",16)</f>
        <v/>
      </c>
      <c r="E1340" s="25">
        <f>IF(A1340="","",IFERROR(EDATE(Spese!$I$60,(D1340-1)*Spese!$H$60),""))</f>
        <v/>
      </c>
      <c r="F1340" s="40">
        <f>IF(A1340="","",IFERROR(IF(D1340=Spese!$G$60,Spese!$L$60-Spese!$M$60*(Spese!$G$60-1),Spese!$M$60),""))</f>
        <v/>
      </c>
      <c r="G1340" s="9">
        <f>IF(A1340="","",IFERROR(IF(Spese!$K$60="Annullato","Annullata",IF(Spese!$K$60="Sospeso","Sospesa",IF(Spese!$K$60="Da valutare","Da valutare",IF(E1340="","Da completare",IF(D1340&lt;=Spese!$J$60,"Saldata",IF(E1340&lt;Parametri!$B$3,"Scaduta",IF(E1340&lt;=Parametri!$B$3+Parametri!$B$4,"In scadenza","Programmata"))))))),"Da completare"))</f>
        <v/>
      </c>
      <c r="H1340" s="27">
        <f>IF(A1340="","",Spese!$D$60)</f>
        <v/>
      </c>
    </row>
    <row r="1341">
      <c r="A1341" s="5">
        <f>IFERROR(IF(OR(Spese!$A$60="",17&gt;Spese!$G$60),"",Spese!$A$60),"")</f>
        <v/>
      </c>
      <c r="B1341" s="23">
        <f>IF(A1341="","",Spese!$B$60)</f>
        <v/>
      </c>
      <c r="C1341" s="23">
        <f>IF(A1341="","",Spese!$C$60)</f>
        <v/>
      </c>
      <c r="D1341" s="6">
        <f>IF(A1341="","",17)</f>
        <v/>
      </c>
      <c r="E1341" s="21">
        <f>IF(A1341="","",IFERROR(EDATE(Spese!$I$60,(D1341-1)*Spese!$H$60),""))</f>
        <v/>
      </c>
      <c r="F1341" s="38">
        <f>IF(A1341="","",IFERROR(IF(D1341=Spese!$G$60,Spese!$L$60-Spese!$M$60*(Spese!$G$60-1),Spese!$M$60),""))</f>
        <v/>
      </c>
      <c r="G1341" s="5">
        <f>IF(A1341="","",IFERROR(IF(Spese!$K$60="Annullato","Annullata",IF(Spese!$K$60="Sospeso","Sospesa",IF(Spese!$K$60="Da valutare","Da valutare",IF(E1341="","Da completare",IF(D1341&lt;=Spese!$J$60,"Saldata",IF(E1341&lt;Parametri!$B$3,"Scaduta",IF(E1341&lt;=Parametri!$B$3+Parametri!$B$4,"In scadenza","Programmata"))))))),"Da completare"))</f>
        <v/>
      </c>
      <c r="H1341" s="23">
        <f>IF(A1341="","",Spese!$D$60)</f>
        <v/>
      </c>
    </row>
    <row r="1342">
      <c r="A1342" s="9">
        <f>IFERROR(IF(OR(Spese!$A$60="",18&gt;Spese!$G$60),"",Spese!$A$60),"")</f>
        <v/>
      </c>
      <c r="B1342" s="27">
        <f>IF(A1342="","",Spese!$B$60)</f>
        <v/>
      </c>
      <c r="C1342" s="27">
        <f>IF(A1342="","",Spese!$C$60)</f>
        <v/>
      </c>
      <c r="D1342" s="10">
        <f>IF(A1342="","",18)</f>
        <v/>
      </c>
      <c r="E1342" s="25">
        <f>IF(A1342="","",IFERROR(EDATE(Spese!$I$60,(D1342-1)*Spese!$H$60),""))</f>
        <v/>
      </c>
      <c r="F1342" s="40">
        <f>IF(A1342="","",IFERROR(IF(D1342=Spese!$G$60,Spese!$L$60-Spese!$M$60*(Spese!$G$60-1),Spese!$M$60),""))</f>
        <v/>
      </c>
      <c r="G1342" s="9">
        <f>IF(A1342="","",IFERROR(IF(Spese!$K$60="Annullato","Annullata",IF(Spese!$K$60="Sospeso","Sospesa",IF(Spese!$K$60="Da valutare","Da valutare",IF(E1342="","Da completare",IF(D1342&lt;=Spese!$J$60,"Saldata",IF(E1342&lt;Parametri!$B$3,"Scaduta",IF(E1342&lt;=Parametri!$B$3+Parametri!$B$4,"In scadenza","Programmata"))))))),"Da completare"))</f>
        <v/>
      </c>
      <c r="H1342" s="27">
        <f>IF(A1342="","",Spese!$D$60)</f>
        <v/>
      </c>
    </row>
    <row r="1343">
      <c r="A1343" s="5">
        <f>IFERROR(IF(OR(Spese!$A$60="",19&gt;Spese!$G$60),"",Spese!$A$60),"")</f>
        <v/>
      </c>
      <c r="B1343" s="23">
        <f>IF(A1343="","",Spese!$B$60)</f>
        <v/>
      </c>
      <c r="C1343" s="23">
        <f>IF(A1343="","",Spese!$C$60)</f>
        <v/>
      </c>
      <c r="D1343" s="6">
        <f>IF(A1343="","",19)</f>
        <v/>
      </c>
      <c r="E1343" s="21">
        <f>IF(A1343="","",IFERROR(EDATE(Spese!$I$60,(D1343-1)*Spese!$H$60),""))</f>
        <v/>
      </c>
      <c r="F1343" s="38">
        <f>IF(A1343="","",IFERROR(IF(D1343=Spese!$G$60,Spese!$L$60-Spese!$M$60*(Spese!$G$60-1),Spese!$M$60),""))</f>
        <v/>
      </c>
      <c r="G1343" s="5">
        <f>IF(A1343="","",IFERROR(IF(Spese!$K$60="Annullato","Annullata",IF(Spese!$K$60="Sospeso","Sospesa",IF(Spese!$K$60="Da valutare","Da valutare",IF(E1343="","Da completare",IF(D1343&lt;=Spese!$J$60,"Saldata",IF(E1343&lt;Parametri!$B$3,"Scaduta",IF(E1343&lt;=Parametri!$B$3+Parametri!$B$4,"In scadenza","Programmata"))))))),"Da completare"))</f>
        <v/>
      </c>
      <c r="H1343" s="23">
        <f>IF(A1343="","",Spese!$D$60)</f>
        <v/>
      </c>
    </row>
    <row r="1344">
      <c r="A1344" s="9">
        <f>IFERROR(IF(OR(Spese!$A$60="",20&gt;Spese!$G$60),"",Spese!$A$60),"")</f>
        <v/>
      </c>
      <c r="B1344" s="27">
        <f>IF(A1344="","",Spese!$B$60)</f>
        <v/>
      </c>
      <c r="C1344" s="27">
        <f>IF(A1344="","",Spese!$C$60)</f>
        <v/>
      </c>
      <c r="D1344" s="10">
        <f>IF(A1344="","",20)</f>
        <v/>
      </c>
      <c r="E1344" s="25">
        <f>IF(A1344="","",IFERROR(EDATE(Spese!$I$60,(D1344-1)*Spese!$H$60),""))</f>
        <v/>
      </c>
      <c r="F1344" s="40">
        <f>IF(A1344="","",IFERROR(IF(D1344=Spese!$G$60,Spese!$L$60-Spese!$M$60*(Spese!$G$60-1),Spese!$M$60),""))</f>
        <v/>
      </c>
      <c r="G1344" s="9">
        <f>IF(A1344="","",IFERROR(IF(Spese!$K$60="Annullato","Annullata",IF(Spese!$K$60="Sospeso","Sospesa",IF(Spese!$K$60="Da valutare","Da valutare",IF(E1344="","Da completare",IF(D1344&lt;=Spese!$J$60,"Saldata",IF(E1344&lt;Parametri!$B$3,"Scaduta",IF(E1344&lt;=Parametri!$B$3+Parametri!$B$4,"In scadenza","Programmata"))))))),"Da completare"))</f>
        <v/>
      </c>
      <c r="H1344" s="27">
        <f>IF(A1344="","",Spese!$D$60)</f>
        <v/>
      </c>
    </row>
    <row r="1345">
      <c r="A1345" s="5">
        <f>IFERROR(IF(OR(Spese!$A$60="",21&gt;Spese!$G$60),"",Spese!$A$60),"")</f>
        <v/>
      </c>
      <c r="B1345" s="23">
        <f>IF(A1345="","",Spese!$B$60)</f>
        <v/>
      </c>
      <c r="C1345" s="23">
        <f>IF(A1345="","",Spese!$C$60)</f>
        <v/>
      </c>
      <c r="D1345" s="6">
        <f>IF(A1345="","",21)</f>
        <v/>
      </c>
      <c r="E1345" s="21">
        <f>IF(A1345="","",IFERROR(EDATE(Spese!$I$60,(D1345-1)*Spese!$H$60),""))</f>
        <v/>
      </c>
      <c r="F1345" s="38">
        <f>IF(A1345="","",IFERROR(IF(D1345=Spese!$G$60,Spese!$L$60-Spese!$M$60*(Spese!$G$60-1),Spese!$M$60),""))</f>
        <v/>
      </c>
      <c r="G1345" s="5">
        <f>IF(A1345="","",IFERROR(IF(Spese!$K$60="Annullato","Annullata",IF(Spese!$K$60="Sospeso","Sospesa",IF(Spese!$K$60="Da valutare","Da valutare",IF(E1345="","Da completare",IF(D1345&lt;=Spese!$J$60,"Saldata",IF(E1345&lt;Parametri!$B$3,"Scaduta",IF(E1345&lt;=Parametri!$B$3+Parametri!$B$4,"In scadenza","Programmata"))))))),"Da completare"))</f>
        <v/>
      </c>
      <c r="H1345" s="23">
        <f>IF(A1345="","",Spese!$D$60)</f>
        <v/>
      </c>
    </row>
    <row r="1346">
      <c r="A1346" s="9">
        <f>IFERROR(IF(OR(Spese!$A$60="",22&gt;Spese!$G$60),"",Spese!$A$60),"")</f>
        <v/>
      </c>
      <c r="B1346" s="27">
        <f>IF(A1346="","",Spese!$B$60)</f>
        <v/>
      </c>
      <c r="C1346" s="27">
        <f>IF(A1346="","",Spese!$C$60)</f>
        <v/>
      </c>
      <c r="D1346" s="10">
        <f>IF(A1346="","",22)</f>
        <v/>
      </c>
      <c r="E1346" s="25">
        <f>IF(A1346="","",IFERROR(EDATE(Spese!$I$60,(D1346-1)*Spese!$H$60),""))</f>
        <v/>
      </c>
      <c r="F1346" s="40">
        <f>IF(A1346="","",IFERROR(IF(D1346=Spese!$G$60,Spese!$L$60-Spese!$M$60*(Spese!$G$60-1),Spese!$M$60),""))</f>
        <v/>
      </c>
      <c r="G1346" s="9">
        <f>IF(A1346="","",IFERROR(IF(Spese!$K$60="Annullato","Annullata",IF(Spese!$K$60="Sospeso","Sospesa",IF(Spese!$K$60="Da valutare","Da valutare",IF(E1346="","Da completare",IF(D1346&lt;=Spese!$J$60,"Saldata",IF(E1346&lt;Parametri!$B$3,"Scaduta",IF(E1346&lt;=Parametri!$B$3+Parametri!$B$4,"In scadenza","Programmata"))))))),"Da completare"))</f>
        <v/>
      </c>
      <c r="H1346" s="27">
        <f>IF(A1346="","",Spese!$D$60)</f>
        <v/>
      </c>
    </row>
    <row r="1347">
      <c r="A1347" s="5">
        <f>IFERROR(IF(OR(Spese!$A$60="",23&gt;Spese!$G$60),"",Spese!$A$60),"")</f>
        <v/>
      </c>
      <c r="B1347" s="23">
        <f>IF(A1347="","",Spese!$B$60)</f>
        <v/>
      </c>
      <c r="C1347" s="23">
        <f>IF(A1347="","",Spese!$C$60)</f>
        <v/>
      </c>
      <c r="D1347" s="6">
        <f>IF(A1347="","",23)</f>
        <v/>
      </c>
      <c r="E1347" s="21">
        <f>IF(A1347="","",IFERROR(EDATE(Spese!$I$60,(D1347-1)*Spese!$H$60),""))</f>
        <v/>
      </c>
      <c r="F1347" s="38">
        <f>IF(A1347="","",IFERROR(IF(D1347=Spese!$G$60,Spese!$L$60-Spese!$M$60*(Spese!$G$60-1),Spese!$M$60),""))</f>
        <v/>
      </c>
      <c r="G1347" s="5">
        <f>IF(A1347="","",IFERROR(IF(Spese!$K$60="Annullato","Annullata",IF(Spese!$K$60="Sospeso","Sospesa",IF(Spese!$K$60="Da valutare","Da valutare",IF(E1347="","Da completare",IF(D1347&lt;=Spese!$J$60,"Saldata",IF(E1347&lt;Parametri!$B$3,"Scaduta",IF(E1347&lt;=Parametri!$B$3+Parametri!$B$4,"In scadenza","Programmata"))))))),"Da completare"))</f>
        <v/>
      </c>
      <c r="H1347" s="23">
        <f>IF(A1347="","",Spese!$D$60)</f>
        <v/>
      </c>
    </row>
    <row r="1348">
      <c r="A1348" s="9">
        <f>IFERROR(IF(OR(Spese!$A$60="",24&gt;Spese!$G$60),"",Spese!$A$60),"")</f>
        <v/>
      </c>
      <c r="B1348" s="27">
        <f>IF(A1348="","",Spese!$B$60)</f>
        <v/>
      </c>
      <c r="C1348" s="27">
        <f>IF(A1348="","",Spese!$C$60)</f>
        <v/>
      </c>
      <c r="D1348" s="10">
        <f>IF(A1348="","",24)</f>
        <v/>
      </c>
      <c r="E1348" s="25">
        <f>IF(A1348="","",IFERROR(EDATE(Spese!$I$60,(D1348-1)*Spese!$H$60),""))</f>
        <v/>
      </c>
      <c r="F1348" s="40">
        <f>IF(A1348="","",IFERROR(IF(D1348=Spese!$G$60,Spese!$L$60-Spese!$M$60*(Spese!$G$60-1),Spese!$M$60),""))</f>
        <v/>
      </c>
      <c r="G1348" s="9">
        <f>IF(A1348="","",IFERROR(IF(Spese!$K$60="Annullato","Annullata",IF(Spese!$K$60="Sospeso","Sospesa",IF(Spese!$K$60="Da valutare","Da valutare",IF(E1348="","Da completare",IF(D1348&lt;=Spese!$J$60,"Saldata",IF(E1348&lt;Parametri!$B$3,"Scaduta",IF(E1348&lt;=Parametri!$B$3+Parametri!$B$4,"In scadenza","Programmata"))))))),"Da completare"))</f>
        <v/>
      </c>
      <c r="H1348" s="27">
        <f>IF(A1348="","",Spese!$D$60)</f>
        <v/>
      </c>
    </row>
    <row r="1349">
      <c r="A1349" s="5">
        <f>IFERROR(IF(OR(Spese!$A$61="",1&gt;Spese!$G$61),"",Spese!$A$61),"")</f>
        <v/>
      </c>
      <c r="B1349" s="23">
        <f>IF(A1349="","",Spese!$B$61)</f>
        <v/>
      </c>
      <c r="C1349" s="23">
        <f>IF(A1349="","",Spese!$C$61)</f>
        <v/>
      </c>
      <c r="D1349" s="6">
        <f>IF(A1349="","",1)</f>
        <v/>
      </c>
      <c r="E1349" s="21">
        <f>IF(A1349="","",IFERROR(EDATE(Spese!$I$61,(D1349-1)*Spese!$H$61),""))</f>
        <v/>
      </c>
      <c r="F1349" s="38">
        <f>IF(A1349="","",IFERROR(IF(D1349=Spese!$G$61,Spese!$L$61-Spese!$M$61*(Spese!$G$61-1),Spese!$M$61),""))</f>
        <v/>
      </c>
      <c r="G1349" s="5">
        <f>IF(A1349="","",IFERROR(IF(Spese!$K$61="Annullato","Annullata",IF(Spese!$K$61="Sospeso","Sospesa",IF(Spese!$K$61="Da valutare","Da valutare",IF(E1349="","Da completare",IF(D1349&lt;=Spese!$J$61,"Saldata",IF(E1349&lt;Parametri!$B$3,"Scaduta",IF(E1349&lt;=Parametri!$B$3+Parametri!$B$4,"In scadenza","Programmata"))))))),"Da completare"))</f>
        <v/>
      </c>
      <c r="H1349" s="23">
        <f>IF(A1349="","",Spese!$D$61)</f>
        <v/>
      </c>
    </row>
    <row r="1350">
      <c r="A1350" s="9">
        <f>IFERROR(IF(OR(Spese!$A$61="",2&gt;Spese!$G$61),"",Spese!$A$61),"")</f>
        <v/>
      </c>
      <c r="B1350" s="27">
        <f>IF(A1350="","",Spese!$B$61)</f>
        <v/>
      </c>
      <c r="C1350" s="27">
        <f>IF(A1350="","",Spese!$C$61)</f>
        <v/>
      </c>
      <c r="D1350" s="10">
        <f>IF(A1350="","",2)</f>
        <v/>
      </c>
      <c r="E1350" s="25">
        <f>IF(A1350="","",IFERROR(EDATE(Spese!$I$61,(D1350-1)*Spese!$H$61),""))</f>
        <v/>
      </c>
      <c r="F1350" s="40">
        <f>IF(A1350="","",IFERROR(IF(D1350=Spese!$G$61,Spese!$L$61-Spese!$M$61*(Spese!$G$61-1),Spese!$M$61),""))</f>
        <v/>
      </c>
      <c r="G1350" s="9">
        <f>IF(A1350="","",IFERROR(IF(Spese!$K$61="Annullato","Annullata",IF(Spese!$K$61="Sospeso","Sospesa",IF(Spese!$K$61="Da valutare","Da valutare",IF(E1350="","Da completare",IF(D1350&lt;=Spese!$J$61,"Saldata",IF(E1350&lt;Parametri!$B$3,"Scaduta",IF(E1350&lt;=Parametri!$B$3+Parametri!$B$4,"In scadenza","Programmata"))))))),"Da completare"))</f>
        <v/>
      </c>
      <c r="H1350" s="27">
        <f>IF(A1350="","",Spese!$D$61)</f>
        <v/>
      </c>
    </row>
    <row r="1351">
      <c r="A1351" s="5">
        <f>IFERROR(IF(OR(Spese!$A$61="",3&gt;Spese!$G$61),"",Spese!$A$61),"")</f>
        <v/>
      </c>
      <c r="B1351" s="23">
        <f>IF(A1351="","",Spese!$B$61)</f>
        <v/>
      </c>
      <c r="C1351" s="23">
        <f>IF(A1351="","",Spese!$C$61)</f>
        <v/>
      </c>
      <c r="D1351" s="6">
        <f>IF(A1351="","",3)</f>
        <v/>
      </c>
      <c r="E1351" s="21">
        <f>IF(A1351="","",IFERROR(EDATE(Spese!$I$61,(D1351-1)*Spese!$H$61),""))</f>
        <v/>
      </c>
      <c r="F1351" s="38">
        <f>IF(A1351="","",IFERROR(IF(D1351=Spese!$G$61,Spese!$L$61-Spese!$M$61*(Spese!$G$61-1),Spese!$M$61),""))</f>
        <v/>
      </c>
      <c r="G1351" s="5">
        <f>IF(A1351="","",IFERROR(IF(Spese!$K$61="Annullato","Annullata",IF(Spese!$K$61="Sospeso","Sospesa",IF(Spese!$K$61="Da valutare","Da valutare",IF(E1351="","Da completare",IF(D1351&lt;=Spese!$J$61,"Saldata",IF(E1351&lt;Parametri!$B$3,"Scaduta",IF(E1351&lt;=Parametri!$B$3+Parametri!$B$4,"In scadenza","Programmata"))))))),"Da completare"))</f>
        <v/>
      </c>
      <c r="H1351" s="23">
        <f>IF(A1351="","",Spese!$D$61)</f>
        <v/>
      </c>
    </row>
    <row r="1352">
      <c r="A1352" s="9">
        <f>IFERROR(IF(OR(Spese!$A$61="",4&gt;Spese!$G$61),"",Spese!$A$61),"")</f>
        <v/>
      </c>
      <c r="B1352" s="27">
        <f>IF(A1352="","",Spese!$B$61)</f>
        <v/>
      </c>
      <c r="C1352" s="27">
        <f>IF(A1352="","",Spese!$C$61)</f>
        <v/>
      </c>
      <c r="D1352" s="10">
        <f>IF(A1352="","",4)</f>
        <v/>
      </c>
      <c r="E1352" s="25">
        <f>IF(A1352="","",IFERROR(EDATE(Spese!$I$61,(D1352-1)*Spese!$H$61),""))</f>
        <v/>
      </c>
      <c r="F1352" s="40">
        <f>IF(A1352="","",IFERROR(IF(D1352=Spese!$G$61,Spese!$L$61-Spese!$M$61*(Spese!$G$61-1),Spese!$M$61),""))</f>
        <v/>
      </c>
      <c r="G1352" s="9">
        <f>IF(A1352="","",IFERROR(IF(Spese!$K$61="Annullato","Annullata",IF(Spese!$K$61="Sospeso","Sospesa",IF(Spese!$K$61="Da valutare","Da valutare",IF(E1352="","Da completare",IF(D1352&lt;=Spese!$J$61,"Saldata",IF(E1352&lt;Parametri!$B$3,"Scaduta",IF(E1352&lt;=Parametri!$B$3+Parametri!$B$4,"In scadenza","Programmata"))))))),"Da completare"))</f>
        <v/>
      </c>
      <c r="H1352" s="27">
        <f>IF(A1352="","",Spese!$D$61)</f>
        <v/>
      </c>
    </row>
    <row r="1353">
      <c r="A1353" s="5">
        <f>IFERROR(IF(OR(Spese!$A$61="",5&gt;Spese!$G$61),"",Spese!$A$61),"")</f>
        <v/>
      </c>
      <c r="B1353" s="23">
        <f>IF(A1353="","",Spese!$B$61)</f>
        <v/>
      </c>
      <c r="C1353" s="23">
        <f>IF(A1353="","",Spese!$C$61)</f>
        <v/>
      </c>
      <c r="D1353" s="6">
        <f>IF(A1353="","",5)</f>
        <v/>
      </c>
      <c r="E1353" s="21">
        <f>IF(A1353="","",IFERROR(EDATE(Spese!$I$61,(D1353-1)*Spese!$H$61),""))</f>
        <v/>
      </c>
      <c r="F1353" s="38">
        <f>IF(A1353="","",IFERROR(IF(D1353=Spese!$G$61,Spese!$L$61-Spese!$M$61*(Spese!$G$61-1),Spese!$M$61),""))</f>
        <v/>
      </c>
      <c r="G1353" s="5">
        <f>IF(A1353="","",IFERROR(IF(Spese!$K$61="Annullato","Annullata",IF(Spese!$K$61="Sospeso","Sospesa",IF(Spese!$K$61="Da valutare","Da valutare",IF(E1353="","Da completare",IF(D1353&lt;=Spese!$J$61,"Saldata",IF(E1353&lt;Parametri!$B$3,"Scaduta",IF(E1353&lt;=Parametri!$B$3+Parametri!$B$4,"In scadenza","Programmata"))))))),"Da completare"))</f>
        <v/>
      </c>
      <c r="H1353" s="23">
        <f>IF(A1353="","",Spese!$D$61)</f>
        <v/>
      </c>
    </row>
    <row r="1354">
      <c r="A1354" s="9">
        <f>IFERROR(IF(OR(Spese!$A$61="",6&gt;Spese!$G$61),"",Spese!$A$61),"")</f>
        <v/>
      </c>
      <c r="B1354" s="27">
        <f>IF(A1354="","",Spese!$B$61)</f>
        <v/>
      </c>
      <c r="C1354" s="27">
        <f>IF(A1354="","",Spese!$C$61)</f>
        <v/>
      </c>
      <c r="D1354" s="10">
        <f>IF(A1354="","",6)</f>
        <v/>
      </c>
      <c r="E1354" s="25">
        <f>IF(A1354="","",IFERROR(EDATE(Spese!$I$61,(D1354-1)*Spese!$H$61),""))</f>
        <v/>
      </c>
      <c r="F1354" s="40">
        <f>IF(A1354="","",IFERROR(IF(D1354=Spese!$G$61,Spese!$L$61-Spese!$M$61*(Spese!$G$61-1),Spese!$M$61),""))</f>
        <v/>
      </c>
      <c r="G1354" s="9">
        <f>IF(A1354="","",IFERROR(IF(Spese!$K$61="Annullato","Annullata",IF(Spese!$K$61="Sospeso","Sospesa",IF(Spese!$K$61="Da valutare","Da valutare",IF(E1354="","Da completare",IF(D1354&lt;=Spese!$J$61,"Saldata",IF(E1354&lt;Parametri!$B$3,"Scaduta",IF(E1354&lt;=Parametri!$B$3+Parametri!$B$4,"In scadenza","Programmata"))))))),"Da completare"))</f>
        <v/>
      </c>
      <c r="H1354" s="27">
        <f>IF(A1354="","",Spese!$D$61)</f>
        <v/>
      </c>
    </row>
    <row r="1355">
      <c r="A1355" s="5">
        <f>IFERROR(IF(OR(Spese!$A$61="",7&gt;Spese!$G$61),"",Spese!$A$61),"")</f>
        <v/>
      </c>
      <c r="B1355" s="23">
        <f>IF(A1355="","",Spese!$B$61)</f>
        <v/>
      </c>
      <c r="C1355" s="23">
        <f>IF(A1355="","",Spese!$C$61)</f>
        <v/>
      </c>
      <c r="D1355" s="6">
        <f>IF(A1355="","",7)</f>
        <v/>
      </c>
      <c r="E1355" s="21">
        <f>IF(A1355="","",IFERROR(EDATE(Spese!$I$61,(D1355-1)*Spese!$H$61),""))</f>
        <v/>
      </c>
      <c r="F1355" s="38">
        <f>IF(A1355="","",IFERROR(IF(D1355=Spese!$G$61,Spese!$L$61-Spese!$M$61*(Spese!$G$61-1),Spese!$M$61),""))</f>
        <v/>
      </c>
      <c r="G1355" s="5">
        <f>IF(A1355="","",IFERROR(IF(Spese!$K$61="Annullato","Annullata",IF(Spese!$K$61="Sospeso","Sospesa",IF(Spese!$K$61="Da valutare","Da valutare",IF(E1355="","Da completare",IF(D1355&lt;=Spese!$J$61,"Saldata",IF(E1355&lt;Parametri!$B$3,"Scaduta",IF(E1355&lt;=Parametri!$B$3+Parametri!$B$4,"In scadenza","Programmata"))))))),"Da completare"))</f>
        <v/>
      </c>
      <c r="H1355" s="23">
        <f>IF(A1355="","",Spese!$D$61)</f>
        <v/>
      </c>
    </row>
    <row r="1356">
      <c r="A1356" s="9">
        <f>IFERROR(IF(OR(Spese!$A$61="",8&gt;Spese!$G$61),"",Spese!$A$61),"")</f>
        <v/>
      </c>
      <c r="B1356" s="27">
        <f>IF(A1356="","",Spese!$B$61)</f>
        <v/>
      </c>
      <c r="C1356" s="27">
        <f>IF(A1356="","",Spese!$C$61)</f>
        <v/>
      </c>
      <c r="D1356" s="10">
        <f>IF(A1356="","",8)</f>
        <v/>
      </c>
      <c r="E1356" s="25">
        <f>IF(A1356="","",IFERROR(EDATE(Spese!$I$61,(D1356-1)*Spese!$H$61),""))</f>
        <v/>
      </c>
      <c r="F1356" s="40">
        <f>IF(A1356="","",IFERROR(IF(D1356=Spese!$G$61,Spese!$L$61-Spese!$M$61*(Spese!$G$61-1),Spese!$M$61),""))</f>
        <v/>
      </c>
      <c r="G1356" s="9">
        <f>IF(A1356="","",IFERROR(IF(Spese!$K$61="Annullato","Annullata",IF(Spese!$K$61="Sospeso","Sospesa",IF(Spese!$K$61="Da valutare","Da valutare",IF(E1356="","Da completare",IF(D1356&lt;=Spese!$J$61,"Saldata",IF(E1356&lt;Parametri!$B$3,"Scaduta",IF(E1356&lt;=Parametri!$B$3+Parametri!$B$4,"In scadenza","Programmata"))))))),"Da completare"))</f>
        <v/>
      </c>
      <c r="H1356" s="27">
        <f>IF(A1356="","",Spese!$D$61)</f>
        <v/>
      </c>
    </row>
    <row r="1357">
      <c r="A1357" s="5">
        <f>IFERROR(IF(OR(Spese!$A$61="",9&gt;Spese!$G$61),"",Spese!$A$61),"")</f>
        <v/>
      </c>
      <c r="B1357" s="23">
        <f>IF(A1357="","",Spese!$B$61)</f>
        <v/>
      </c>
      <c r="C1357" s="23">
        <f>IF(A1357="","",Spese!$C$61)</f>
        <v/>
      </c>
      <c r="D1357" s="6">
        <f>IF(A1357="","",9)</f>
        <v/>
      </c>
      <c r="E1357" s="21">
        <f>IF(A1357="","",IFERROR(EDATE(Spese!$I$61,(D1357-1)*Spese!$H$61),""))</f>
        <v/>
      </c>
      <c r="F1357" s="38">
        <f>IF(A1357="","",IFERROR(IF(D1357=Spese!$G$61,Spese!$L$61-Spese!$M$61*(Spese!$G$61-1),Spese!$M$61),""))</f>
        <v/>
      </c>
      <c r="G1357" s="5">
        <f>IF(A1357="","",IFERROR(IF(Spese!$K$61="Annullato","Annullata",IF(Spese!$K$61="Sospeso","Sospesa",IF(Spese!$K$61="Da valutare","Da valutare",IF(E1357="","Da completare",IF(D1357&lt;=Spese!$J$61,"Saldata",IF(E1357&lt;Parametri!$B$3,"Scaduta",IF(E1357&lt;=Parametri!$B$3+Parametri!$B$4,"In scadenza","Programmata"))))))),"Da completare"))</f>
        <v/>
      </c>
      <c r="H1357" s="23">
        <f>IF(A1357="","",Spese!$D$61)</f>
        <v/>
      </c>
    </row>
    <row r="1358">
      <c r="A1358" s="9">
        <f>IFERROR(IF(OR(Spese!$A$61="",10&gt;Spese!$G$61),"",Spese!$A$61),"")</f>
        <v/>
      </c>
      <c r="B1358" s="27">
        <f>IF(A1358="","",Spese!$B$61)</f>
        <v/>
      </c>
      <c r="C1358" s="27">
        <f>IF(A1358="","",Spese!$C$61)</f>
        <v/>
      </c>
      <c r="D1358" s="10">
        <f>IF(A1358="","",10)</f>
        <v/>
      </c>
      <c r="E1358" s="25">
        <f>IF(A1358="","",IFERROR(EDATE(Spese!$I$61,(D1358-1)*Spese!$H$61),""))</f>
        <v/>
      </c>
      <c r="F1358" s="40">
        <f>IF(A1358="","",IFERROR(IF(D1358=Spese!$G$61,Spese!$L$61-Spese!$M$61*(Spese!$G$61-1),Spese!$M$61),""))</f>
        <v/>
      </c>
      <c r="G1358" s="9">
        <f>IF(A1358="","",IFERROR(IF(Spese!$K$61="Annullato","Annullata",IF(Spese!$K$61="Sospeso","Sospesa",IF(Spese!$K$61="Da valutare","Da valutare",IF(E1358="","Da completare",IF(D1358&lt;=Spese!$J$61,"Saldata",IF(E1358&lt;Parametri!$B$3,"Scaduta",IF(E1358&lt;=Parametri!$B$3+Parametri!$B$4,"In scadenza","Programmata"))))))),"Da completare"))</f>
        <v/>
      </c>
      <c r="H1358" s="27">
        <f>IF(A1358="","",Spese!$D$61)</f>
        <v/>
      </c>
    </row>
    <row r="1359">
      <c r="A1359" s="5">
        <f>IFERROR(IF(OR(Spese!$A$61="",11&gt;Spese!$G$61),"",Spese!$A$61),"")</f>
        <v/>
      </c>
      <c r="B1359" s="23">
        <f>IF(A1359="","",Spese!$B$61)</f>
        <v/>
      </c>
      <c r="C1359" s="23">
        <f>IF(A1359="","",Spese!$C$61)</f>
        <v/>
      </c>
      <c r="D1359" s="6">
        <f>IF(A1359="","",11)</f>
        <v/>
      </c>
      <c r="E1359" s="21">
        <f>IF(A1359="","",IFERROR(EDATE(Spese!$I$61,(D1359-1)*Spese!$H$61),""))</f>
        <v/>
      </c>
      <c r="F1359" s="38">
        <f>IF(A1359="","",IFERROR(IF(D1359=Spese!$G$61,Spese!$L$61-Spese!$M$61*(Spese!$G$61-1),Spese!$M$61),""))</f>
        <v/>
      </c>
      <c r="G1359" s="5">
        <f>IF(A1359="","",IFERROR(IF(Spese!$K$61="Annullato","Annullata",IF(Spese!$K$61="Sospeso","Sospesa",IF(Spese!$K$61="Da valutare","Da valutare",IF(E1359="","Da completare",IF(D1359&lt;=Spese!$J$61,"Saldata",IF(E1359&lt;Parametri!$B$3,"Scaduta",IF(E1359&lt;=Parametri!$B$3+Parametri!$B$4,"In scadenza","Programmata"))))))),"Da completare"))</f>
        <v/>
      </c>
      <c r="H1359" s="23">
        <f>IF(A1359="","",Spese!$D$61)</f>
        <v/>
      </c>
    </row>
    <row r="1360">
      <c r="A1360" s="9">
        <f>IFERROR(IF(OR(Spese!$A$61="",12&gt;Spese!$G$61),"",Spese!$A$61),"")</f>
        <v/>
      </c>
      <c r="B1360" s="27">
        <f>IF(A1360="","",Spese!$B$61)</f>
        <v/>
      </c>
      <c r="C1360" s="27">
        <f>IF(A1360="","",Spese!$C$61)</f>
        <v/>
      </c>
      <c r="D1360" s="10">
        <f>IF(A1360="","",12)</f>
        <v/>
      </c>
      <c r="E1360" s="25">
        <f>IF(A1360="","",IFERROR(EDATE(Spese!$I$61,(D1360-1)*Spese!$H$61),""))</f>
        <v/>
      </c>
      <c r="F1360" s="40">
        <f>IF(A1360="","",IFERROR(IF(D1360=Spese!$G$61,Spese!$L$61-Spese!$M$61*(Spese!$G$61-1),Spese!$M$61),""))</f>
        <v/>
      </c>
      <c r="G1360" s="9">
        <f>IF(A1360="","",IFERROR(IF(Spese!$K$61="Annullato","Annullata",IF(Spese!$K$61="Sospeso","Sospesa",IF(Spese!$K$61="Da valutare","Da valutare",IF(E1360="","Da completare",IF(D1360&lt;=Spese!$J$61,"Saldata",IF(E1360&lt;Parametri!$B$3,"Scaduta",IF(E1360&lt;=Parametri!$B$3+Parametri!$B$4,"In scadenza","Programmata"))))))),"Da completare"))</f>
        <v/>
      </c>
      <c r="H1360" s="27">
        <f>IF(A1360="","",Spese!$D$61)</f>
        <v/>
      </c>
    </row>
    <row r="1361">
      <c r="A1361" s="5">
        <f>IFERROR(IF(OR(Spese!$A$61="",13&gt;Spese!$G$61),"",Spese!$A$61),"")</f>
        <v/>
      </c>
      <c r="B1361" s="23">
        <f>IF(A1361="","",Spese!$B$61)</f>
        <v/>
      </c>
      <c r="C1361" s="23">
        <f>IF(A1361="","",Spese!$C$61)</f>
        <v/>
      </c>
      <c r="D1361" s="6">
        <f>IF(A1361="","",13)</f>
        <v/>
      </c>
      <c r="E1361" s="21">
        <f>IF(A1361="","",IFERROR(EDATE(Spese!$I$61,(D1361-1)*Spese!$H$61),""))</f>
        <v/>
      </c>
      <c r="F1361" s="38">
        <f>IF(A1361="","",IFERROR(IF(D1361=Spese!$G$61,Spese!$L$61-Spese!$M$61*(Spese!$G$61-1),Spese!$M$61),""))</f>
        <v/>
      </c>
      <c r="G1361" s="5">
        <f>IF(A1361="","",IFERROR(IF(Spese!$K$61="Annullato","Annullata",IF(Spese!$K$61="Sospeso","Sospesa",IF(Spese!$K$61="Da valutare","Da valutare",IF(E1361="","Da completare",IF(D1361&lt;=Spese!$J$61,"Saldata",IF(E1361&lt;Parametri!$B$3,"Scaduta",IF(E1361&lt;=Parametri!$B$3+Parametri!$B$4,"In scadenza","Programmata"))))))),"Da completare"))</f>
        <v/>
      </c>
      <c r="H1361" s="23">
        <f>IF(A1361="","",Spese!$D$61)</f>
        <v/>
      </c>
    </row>
    <row r="1362">
      <c r="A1362" s="9">
        <f>IFERROR(IF(OR(Spese!$A$61="",14&gt;Spese!$G$61),"",Spese!$A$61),"")</f>
        <v/>
      </c>
      <c r="B1362" s="27">
        <f>IF(A1362="","",Spese!$B$61)</f>
        <v/>
      </c>
      <c r="C1362" s="27">
        <f>IF(A1362="","",Spese!$C$61)</f>
        <v/>
      </c>
      <c r="D1362" s="10">
        <f>IF(A1362="","",14)</f>
        <v/>
      </c>
      <c r="E1362" s="25">
        <f>IF(A1362="","",IFERROR(EDATE(Spese!$I$61,(D1362-1)*Spese!$H$61),""))</f>
        <v/>
      </c>
      <c r="F1362" s="40">
        <f>IF(A1362="","",IFERROR(IF(D1362=Spese!$G$61,Spese!$L$61-Spese!$M$61*(Spese!$G$61-1),Spese!$M$61),""))</f>
        <v/>
      </c>
      <c r="G1362" s="9">
        <f>IF(A1362="","",IFERROR(IF(Spese!$K$61="Annullato","Annullata",IF(Spese!$K$61="Sospeso","Sospesa",IF(Spese!$K$61="Da valutare","Da valutare",IF(E1362="","Da completare",IF(D1362&lt;=Spese!$J$61,"Saldata",IF(E1362&lt;Parametri!$B$3,"Scaduta",IF(E1362&lt;=Parametri!$B$3+Parametri!$B$4,"In scadenza","Programmata"))))))),"Da completare"))</f>
        <v/>
      </c>
      <c r="H1362" s="27">
        <f>IF(A1362="","",Spese!$D$61)</f>
        <v/>
      </c>
    </row>
    <row r="1363">
      <c r="A1363" s="5">
        <f>IFERROR(IF(OR(Spese!$A$61="",15&gt;Spese!$G$61),"",Spese!$A$61),"")</f>
        <v/>
      </c>
      <c r="B1363" s="23">
        <f>IF(A1363="","",Spese!$B$61)</f>
        <v/>
      </c>
      <c r="C1363" s="23">
        <f>IF(A1363="","",Spese!$C$61)</f>
        <v/>
      </c>
      <c r="D1363" s="6">
        <f>IF(A1363="","",15)</f>
        <v/>
      </c>
      <c r="E1363" s="21">
        <f>IF(A1363="","",IFERROR(EDATE(Spese!$I$61,(D1363-1)*Spese!$H$61),""))</f>
        <v/>
      </c>
      <c r="F1363" s="38">
        <f>IF(A1363="","",IFERROR(IF(D1363=Spese!$G$61,Spese!$L$61-Spese!$M$61*(Spese!$G$61-1),Spese!$M$61),""))</f>
        <v/>
      </c>
      <c r="G1363" s="5">
        <f>IF(A1363="","",IFERROR(IF(Spese!$K$61="Annullato","Annullata",IF(Spese!$K$61="Sospeso","Sospesa",IF(Spese!$K$61="Da valutare","Da valutare",IF(E1363="","Da completare",IF(D1363&lt;=Spese!$J$61,"Saldata",IF(E1363&lt;Parametri!$B$3,"Scaduta",IF(E1363&lt;=Parametri!$B$3+Parametri!$B$4,"In scadenza","Programmata"))))))),"Da completare"))</f>
        <v/>
      </c>
      <c r="H1363" s="23">
        <f>IF(A1363="","",Spese!$D$61)</f>
        <v/>
      </c>
    </row>
    <row r="1364">
      <c r="A1364" s="9">
        <f>IFERROR(IF(OR(Spese!$A$61="",16&gt;Spese!$G$61),"",Spese!$A$61),"")</f>
        <v/>
      </c>
      <c r="B1364" s="27">
        <f>IF(A1364="","",Spese!$B$61)</f>
        <v/>
      </c>
      <c r="C1364" s="27">
        <f>IF(A1364="","",Spese!$C$61)</f>
        <v/>
      </c>
      <c r="D1364" s="10">
        <f>IF(A1364="","",16)</f>
        <v/>
      </c>
      <c r="E1364" s="25">
        <f>IF(A1364="","",IFERROR(EDATE(Spese!$I$61,(D1364-1)*Spese!$H$61),""))</f>
        <v/>
      </c>
      <c r="F1364" s="40">
        <f>IF(A1364="","",IFERROR(IF(D1364=Spese!$G$61,Spese!$L$61-Spese!$M$61*(Spese!$G$61-1),Spese!$M$61),""))</f>
        <v/>
      </c>
      <c r="G1364" s="9">
        <f>IF(A1364="","",IFERROR(IF(Spese!$K$61="Annullato","Annullata",IF(Spese!$K$61="Sospeso","Sospesa",IF(Spese!$K$61="Da valutare","Da valutare",IF(E1364="","Da completare",IF(D1364&lt;=Spese!$J$61,"Saldata",IF(E1364&lt;Parametri!$B$3,"Scaduta",IF(E1364&lt;=Parametri!$B$3+Parametri!$B$4,"In scadenza","Programmata"))))))),"Da completare"))</f>
        <v/>
      </c>
      <c r="H1364" s="27">
        <f>IF(A1364="","",Spese!$D$61)</f>
        <v/>
      </c>
    </row>
    <row r="1365">
      <c r="A1365" s="5">
        <f>IFERROR(IF(OR(Spese!$A$61="",17&gt;Spese!$G$61),"",Spese!$A$61),"")</f>
        <v/>
      </c>
      <c r="B1365" s="23">
        <f>IF(A1365="","",Spese!$B$61)</f>
        <v/>
      </c>
      <c r="C1365" s="23">
        <f>IF(A1365="","",Spese!$C$61)</f>
        <v/>
      </c>
      <c r="D1365" s="6">
        <f>IF(A1365="","",17)</f>
        <v/>
      </c>
      <c r="E1365" s="21">
        <f>IF(A1365="","",IFERROR(EDATE(Spese!$I$61,(D1365-1)*Spese!$H$61),""))</f>
        <v/>
      </c>
      <c r="F1365" s="38">
        <f>IF(A1365="","",IFERROR(IF(D1365=Spese!$G$61,Spese!$L$61-Spese!$M$61*(Spese!$G$61-1),Spese!$M$61),""))</f>
        <v/>
      </c>
      <c r="G1365" s="5">
        <f>IF(A1365="","",IFERROR(IF(Spese!$K$61="Annullato","Annullata",IF(Spese!$K$61="Sospeso","Sospesa",IF(Spese!$K$61="Da valutare","Da valutare",IF(E1365="","Da completare",IF(D1365&lt;=Spese!$J$61,"Saldata",IF(E1365&lt;Parametri!$B$3,"Scaduta",IF(E1365&lt;=Parametri!$B$3+Parametri!$B$4,"In scadenza","Programmata"))))))),"Da completare"))</f>
        <v/>
      </c>
      <c r="H1365" s="23">
        <f>IF(A1365="","",Spese!$D$61)</f>
        <v/>
      </c>
    </row>
    <row r="1366">
      <c r="A1366" s="9">
        <f>IFERROR(IF(OR(Spese!$A$61="",18&gt;Spese!$G$61),"",Spese!$A$61),"")</f>
        <v/>
      </c>
      <c r="B1366" s="27">
        <f>IF(A1366="","",Spese!$B$61)</f>
        <v/>
      </c>
      <c r="C1366" s="27">
        <f>IF(A1366="","",Spese!$C$61)</f>
        <v/>
      </c>
      <c r="D1366" s="10">
        <f>IF(A1366="","",18)</f>
        <v/>
      </c>
      <c r="E1366" s="25">
        <f>IF(A1366="","",IFERROR(EDATE(Spese!$I$61,(D1366-1)*Spese!$H$61),""))</f>
        <v/>
      </c>
      <c r="F1366" s="40">
        <f>IF(A1366="","",IFERROR(IF(D1366=Spese!$G$61,Spese!$L$61-Spese!$M$61*(Spese!$G$61-1),Spese!$M$61),""))</f>
        <v/>
      </c>
      <c r="G1366" s="9">
        <f>IF(A1366="","",IFERROR(IF(Spese!$K$61="Annullato","Annullata",IF(Spese!$K$61="Sospeso","Sospesa",IF(Spese!$K$61="Da valutare","Da valutare",IF(E1366="","Da completare",IF(D1366&lt;=Spese!$J$61,"Saldata",IF(E1366&lt;Parametri!$B$3,"Scaduta",IF(E1366&lt;=Parametri!$B$3+Parametri!$B$4,"In scadenza","Programmata"))))))),"Da completare"))</f>
        <v/>
      </c>
      <c r="H1366" s="27">
        <f>IF(A1366="","",Spese!$D$61)</f>
        <v/>
      </c>
    </row>
    <row r="1367">
      <c r="A1367" s="5">
        <f>IFERROR(IF(OR(Spese!$A$61="",19&gt;Spese!$G$61),"",Spese!$A$61),"")</f>
        <v/>
      </c>
      <c r="B1367" s="23">
        <f>IF(A1367="","",Spese!$B$61)</f>
        <v/>
      </c>
      <c r="C1367" s="23">
        <f>IF(A1367="","",Spese!$C$61)</f>
        <v/>
      </c>
      <c r="D1367" s="6">
        <f>IF(A1367="","",19)</f>
        <v/>
      </c>
      <c r="E1367" s="21">
        <f>IF(A1367="","",IFERROR(EDATE(Spese!$I$61,(D1367-1)*Spese!$H$61),""))</f>
        <v/>
      </c>
      <c r="F1367" s="38">
        <f>IF(A1367="","",IFERROR(IF(D1367=Spese!$G$61,Spese!$L$61-Spese!$M$61*(Spese!$G$61-1),Spese!$M$61),""))</f>
        <v/>
      </c>
      <c r="G1367" s="5">
        <f>IF(A1367="","",IFERROR(IF(Spese!$K$61="Annullato","Annullata",IF(Spese!$K$61="Sospeso","Sospesa",IF(Spese!$K$61="Da valutare","Da valutare",IF(E1367="","Da completare",IF(D1367&lt;=Spese!$J$61,"Saldata",IF(E1367&lt;Parametri!$B$3,"Scaduta",IF(E1367&lt;=Parametri!$B$3+Parametri!$B$4,"In scadenza","Programmata"))))))),"Da completare"))</f>
        <v/>
      </c>
      <c r="H1367" s="23">
        <f>IF(A1367="","",Spese!$D$61)</f>
        <v/>
      </c>
    </row>
    <row r="1368">
      <c r="A1368" s="9">
        <f>IFERROR(IF(OR(Spese!$A$61="",20&gt;Spese!$G$61),"",Spese!$A$61),"")</f>
        <v/>
      </c>
      <c r="B1368" s="27">
        <f>IF(A1368="","",Spese!$B$61)</f>
        <v/>
      </c>
      <c r="C1368" s="27">
        <f>IF(A1368="","",Spese!$C$61)</f>
        <v/>
      </c>
      <c r="D1368" s="10">
        <f>IF(A1368="","",20)</f>
        <v/>
      </c>
      <c r="E1368" s="25">
        <f>IF(A1368="","",IFERROR(EDATE(Spese!$I$61,(D1368-1)*Spese!$H$61),""))</f>
        <v/>
      </c>
      <c r="F1368" s="40">
        <f>IF(A1368="","",IFERROR(IF(D1368=Spese!$G$61,Spese!$L$61-Spese!$M$61*(Spese!$G$61-1),Spese!$M$61),""))</f>
        <v/>
      </c>
      <c r="G1368" s="9">
        <f>IF(A1368="","",IFERROR(IF(Spese!$K$61="Annullato","Annullata",IF(Spese!$K$61="Sospeso","Sospesa",IF(Spese!$K$61="Da valutare","Da valutare",IF(E1368="","Da completare",IF(D1368&lt;=Spese!$J$61,"Saldata",IF(E1368&lt;Parametri!$B$3,"Scaduta",IF(E1368&lt;=Parametri!$B$3+Parametri!$B$4,"In scadenza","Programmata"))))))),"Da completare"))</f>
        <v/>
      </c>
      <c r="H1368" s="27">
        <f>IF(A1368="","",Spese!$D$61)</f>
        <v/>
      </c>
    </row>
    <row r="1369">
      <c r="A1369" s="5">
        <f>IFERROR(IF(OR(Spese!$A$61="",21&gt;Spese!$G$61),"",Spese!$A$61),"")</f>
        <v/>
      </c>
      <c r="B1369" s="23">
        <f>IF(A1369="","",Spese!$B$61)</f>
        <v/>
      </c>
      <c r="C1369" s="23">
        <f>IF(A1369="","",Spese!$C$61)</f>
        <v/>
      </c>
      <c r="D1369" s="6">
        <f>IF(A1369="","",21)</f>
        <v/>
      </c>
      <c r="E1369" s="21">
        <f>IF(A1369="","",IFERROR(EDATE(Spese!$I$61,(D1369-1)*Spese!$H$61),""))</f>
        <v/>
      </c>
      <c r="F1369" s="38">
        <f>IF(A1369="","",IFERROR(IF(D1369=Spese!$G$61,Spese!$L$61-Spese!$M$61*(Spese!$G$61-1),Spese!$M$61),""))</f>
        <v/>
      </c>
      <c r="G1369" s="5">
        <f>IF(A1369="","",IFERROR(IF(Spese!$K$61="Annullato","Annullata",IF(Spese!$K$61="Sospeso","Sospesa",IF(Spese!$K$61="Da valutare","Da valutare",IF(E1369="","Da completare",IF(D1369&lt;=Spese!$J$61,"Saldata",IF(E1369&lt;Parametri!$B$3,"Scaduta",IF(E1369&lt;=Parametri!$B$3+Parametri!$B$4,"In scadenza","Programmata"))))))),"Da completare"))</f>
        <v/>
      </c>
      <c r="H1369" s="23">
        <f>IF(A1369="","",Spese!$D$61)</f>
        <v/>
      </c>
    </row>
    <row r="1370">
      <c r="A1370" s="9">
        <f>IFERROR(IF(OR(Spese!$A$61="",22&gt;Spese!$G$61),"",Spese!$A$61),"")</f>
        <v/>
      </c>
      <c r="B1370" s="27">
        <f>IF(A1370="","",Spese!$B$61)</f>
        <v/>
      </c>
      <c r="C1370" s="27">
        <f>IF(A1370="","",Spese!$C$61)</f>
        <v/>
      </c>
      <c r="D1370" s="10">
        <f>IF(A1370="","",22)</f>
        <v/>
      </c>
      <c r="E1370" s="25">
        <f>IF(A1370="","",IFERROR(EDATE(Spese!$I$61,(D1370-1)*Spese!$H$61),""))</f>
        <v/>
      </c>
      <c r="F1370" s="40">
        <f>IF(A1370="","",IFERROR(IF(D1370=Spese!$G$61,Spese!$L$61-Spese!$M$61*(Spese!$G$61-1),Spese!$M$61),""))</f>
        <v/>
      </c>
      <c r="G1370" s="9">
        <f>IF(A1370="","",IFERROR(IF(Spese!$K$61="Annullato","Annullata",IF(Spese!$K$61="Sospeso","Sospesa",IF(Spese!$K$61="Da valutare","Da valutare",IF(E1370="","Da completare",IF(D1370&lt;=Spese!$J$61,"Saldata",IF(E1370&lt;Parametri!$B$3,"Scaduta",IF(E1370&lt;=Parametri!$B$3+Parametri!$B$4,"In scadenza","Programmata"))))))),"Da completare"))</f>
        <v/>
      </c>
      <c r="H1370" s="27">
        <f>IF(A1370="","",Spese!$D$61)</f>
        <v/>
      </c>
    </row>
    <row r="1371">
      <c r="A1371" s="5">
        <f>IFERROR(IF(OR(Spese!$A$61="",23&gt;Spese!$G$61),"",Spese!$A$61),"")</f>
        <v/>
      </c>
      <c r="B1371" s="23">
        <f>IF(A1371="","",Spese!$B$61)</f>
        <v/>
      </c>
      <c r="C1371" s="23">
        <f>IF(A1371="","",Spese!$C$61)</f>
        <v/>
      </c>
      <c r="D1371" s="6">
        <f>IF(A1371="","",23)</f>
        <v/>
      </c>
      <c r="E1371" s="21">
        <f>IF(A1371="","",IFERROR(EDATE(Spese!$I$61,(D1371-1)*Spese!$H$61),""))</f>
        <v/>
      </c>
      <c r="F1371" s="38">
        <f>IF(A1371="","",IFERROR(IF(D1371=Spese!$G$61,Spese!$L$61-Spese!$M$61*(Spese!$G$61-1),Spese!$M$61),""))</f>
        <v/>
      </c>
      <c r="G1371" s="5">
        <f>IF(A1371="","",IFERROR(IF(Spese!$K$61="Annullato","Annullata",IF(Spese!$K$61="Sospeso","Sospesa",IF(Spese!$K$61="Da valutare","Da valutare",IF(E1371="","Da completare",IF(D1371&lt;=Spese!$J$61,"Saldata",IF(E1371&lt;Parametri!$B$3,"Scaduta",IF(E1371&lt;=Parametri!$B$3+Parametri!$B$4,"In scadenza","Programmata"))))))),"Da completare"))</f>
        <v/>
      </c>
      <c r="H1371" s="23">
        <f>IF(A1371="","",Spese!$D$61)</f>
        <v/>
      </c>
    </row>
    <row r="1372">
      <c r="A1372" s="9">
        <f>IFERROR(IF(OR(Spese!$A$61="",24&gt;Spese!$G$61),"",Spese!$A$61),"")</f>
        <v/>
      </c>
      <c r="B1372" s="27">
        <f>IF(A1372="","",Spese!$B$61)</f>
        <v/>
      </c>
      <c r="C1372" s="27">
        <f>IF(A1372="","",Spese!$C$61)</f>
        <v/>
      </c>
      <c r="D1372" s="10">
        <f>IF(A1372="","",24)</f>
        <v/>
      </c>
      <c r="E1372" s="25">
        <f>IF(A1372="","",IFERROR(EDATE(Spese!$I$61,(D1372-1)*Spese!$H$61),""))</f>
        <v/>
      </c>
      <c r="F1372" s="40">
        <f>IF(A1372="","",IFERROR(IF(D1372=Spese!$G$61,Spese!$L$61-Spese!$M$61*(Spese!$G$61-1),Spese!$M$61),""))</f>
        <v/>
      </c>
      <c r="G1372" s="9">
        <f>IF(A1372="","",IFERROR(IF(Spese!$K$61="Annullato","Annullata",IF(Spese!$K$61="Sospeso","Sospesa",IF(Spese!$K$61="Da valutare","Da valutare",IF(E1372="","Da completare",IF(D1372&lt;=Spese!$J$61,"Saldata",IF(E1372&lt;Parametri!$B$3,"Scaduta",IF(E1372&lt;=Parametri!$B$3+Parametri!$B$4,"In scadenza","Programmata"))))))),"Da completare"))</f>
        <v/>
      </c>
      <c r="H1372" s="27">
        <f>IF(A1372="","",Spese!$D$61)</f>
        <v/>
      </c>
    </row>
    <row r="1373">
      <c r="A1373" s="5">
        <f>IFERROR(IF(OR(Spese!$A$62="",1&gt;Spese!$G$62),"",Spese!$A$62),"")</f>
        <v/>
      </c>
      <c r="B1373" s="23">
        <f>IF(A1373="","",Spese!$B$62)</f>
        <v/>
      </c>
      <c r="C1373" s="23">
        <f>IF(A1373="","",Spese!$C$62)</f>
        <v/>
      </c>
      <c r="D1373" s="6">
        <f>IF(A1373="","",1)</f>
        <v/>
      </c>
      <c r="E1373" s="21">
        <f>IF(A1373="","",IFERROR(EDATE(Spese!$I$62,(D1373-1)*Spese!$H$62),""))</f>
        <v/>
      </c>
      <c r="F1373" s="38">
        <f>IF(A1373="","",IFERROR(IF(D1373=Spese!$G$62,Spese!$L$62-Spese!$M$62*(Spese!$G$62-1),Spese!$M$62),""))</f>
        <v/>
      </c>
      <c r="G1373" s="5">
        <f>IF(A1373="","",IFERROR(IF(Spese!$K$62="Annullato","Annullata",IF(Spese!$K$62="Sospeso","Sospesa",IF(Spese!$K$62="Da valutare","Da valutare",IF(E1373="","Da completare",IF(D1373&lt;=Spese!$J$62,"Saldata",IF(E1373&lt;Parametri!$B$3,"Scaduta",IF(E1373&lt;=Parametri!$B$3+Parametri!$B$4,"In scadenza","Programmata"))))))),"Da completare"))</f>
        <v/>
      </c>
      <c r="H1373" s="23">
        <f>IF(A1373="","",Spese!$D$62)</f>
        <v/>
      </c>
    </row>
    <row r="1374">
      <c r="A1374" s="9">
        <f>IFERROR(IF(OR(Spese!$A$62="",2&gt;Spese!$G$62),"",Spese!$A$62),"")</f>
        <v/>
      </c>
      <c r="B1374" s="27">
        <f>IF(A1374="","",Spese!$B$62)</f>
        <v/>
      </c>
      <c r="C1374" s="27">
        <f>IF(A1374="","",Spese!$C$62)</f>
        <v/>
      </c>
      <c r="D1374" s="10">
        <f>IF(A1374="","",2)</f>
        <v/>
      </c>
      <c r="E1374" s="25">
        <f>IF(A1374="","",IFERROR(EDATE(Spese!$I$62,(D1374-1)*Spese!$H$62),""))</f>
        <v/>
      </c>
      <c r="F1374" s="40">
        <f>IF(A1374="","",IFERROR(IF(D1374=Spese!$G$62,Spese!$L$62-Spese!$M$62*(Spese!$G$62-1),Spese!$M$62),""))</f>
        <v/>
      </c>
      <c r="G1374" s="9">
        <f>IF(A1374="","",IFERROR(IF(Spese!$K$62="Annullato","Annullata",IF(Spese!$K$62="Sospeso","Sospesa",IF(Spese!$K$62="Da valutare","Da valutare",IF(E1374="","Da completare",IF(D1374&lt;=Spese!$J$62,"Saldata",IF(E1374&lt;Parametri!$B$3,"Scaduta",IF(E1374&lt;=Parametri!$B$3+Parametri!$B$4,"In scadenza","Programmata"))))))),"Da completare"))</f>
        <v/>
      </c>
      <c r="H1374" s="27">
        <f>IF(A1374="","",Spese!$D$62)</f>
        <v/>
      </c>
    </row>
    <row r="1375">
      <c r="A1375" s="5">
        <f>IFERROR(IF(OR(Spese!$A$62="",3&gt;Spese!$G$62),"",Spese!$A$62),"")</f>
        <v/>
      </c>
      <c r="B1375" s="23">
        <f>IF(A1375="","",Spese!$B$62)</f>
        <v/>
      </c>
      <c r="C1375" s="23">
        <f>IF(A1375="","",Spese!$C$62)</f>
        <v/>
      </c>
      <c r="D1375" s="6">
        <f>IF(A1375="","",3)</f>
        <v/>
      </c>
      <c r="E1375" s="21">
        <f>IF(A1375="","",IFERROR(EDATE(Spese!$I$62,(D1375-1)*Spese!$H$62),""))</f>
        <v/>
      </c>
      <c r="F1375" s="38">
        <f>IF(A1375="","",IFERROR(IF(D1375=Spese!$G$62,Spese!$L$62-Spese!$M$62*(Spese!$G$62-1),Spese!$M$62),""))</f>
        <v/>
      </c>
      <c r="G1375" s="5">
        <f>IF(A1375="","",IFERROR(IF(Spese!$K$62="Annullato","Annullata",IF(Spese!$K$62="Sospeso","Sospesa",IF(Spese!$K$62="Da valutare","Da valutare",IF(E1375="","Da completare",IF(D1375&lt;=Spese!$J$62,"Saldata",IF(E1375&lt;Parametri!$B$3,"Scaduta",IF(E1375&lt;=Parametri!$B$3+Parametri!$B$4,"In scadenza","Programmata"))))))),"Da completare"))</f>
        <v/>
      </c>
      <c r="H1375" s="23">
        <f>IF(A1375="","",Spese!$D$62)</f>
        <v/>
      </c>
    </row>
    <row r="1376">
      <c r="A1376" s="9">
        <f>IFERROR(IF(OR(Spese!$A$62="",4&gt;Spese!$G$62),"",Spese!$A$62),"")</f>
        <v/>
      </c>
      <c r="B1376" s="27">
        <f>IF(A1376="","",Spese!$B$62)</f>
        <v/>
      </c>
      <c r="C1376" s="27">
        <f>IF(A1376="","",Spese!$C$62)</f>
        <v/>
      </c>
      <c r="D1376" s="10">
        <f>IF(A1376="","",4)</f>
        <v/>
      </c>
      <c r="E1376" s="25">
        <f>IF(A1376="","",IFERROR(EDATE(Spese!$I$62,(D1376-1)*Spese!$H$62),""))</f>
        <v/>
      </c>
      <c r="F1376" s="40">
        <f>IF(A1376="","",IFERROR(IF(D1376=Spese!$G$62,Spese!$L$62-Spese!$M$62*(Spese!$G$62-1),Spese!$M$62),""))</f>
        <v/>
      </c>
      <c r="G1376" s="9">
        <f>IF(A1376="","",IFERROR(IF(Spese!$K$62="Annullato","Annullata",IF(Spese!$K$62="Sospeso","Sospesa",IF(Spese!$K$62="Da valutare","Da valutare",IF(E1376="","Da completare",IF(D1376&lt;=Spese!$J$62,"Saldata",IF(E1376&lt;Parametri!$B$3,"Scaduta",IF(E1376&lt;=Parametri!$B$3+Parametri!$B$4,"In scadenza","Programmata"))))))),"Da completare"))</f>
        <v/>
      </c>
      <c r="H1376" s="27">
        <f>IF(A1376="","",Spese!$D$62)</f>
        <v/>
      </c>
    </row>
    <row r="1377">
      <c r="A1377" s="5">
        <f>IFERROR(IF(OR(Spese!$A$62="",5&gt;Spese!$G$62),"",Spese!$A$62),"")</f>
        <v/>
      </c>
      <c r="B1377" s="23">
        <f>IF(A1377="","",Spese!$B$62)</f>
        <v/>
      </c>
      <c r="C1377" s="23">
        <f>IF(A1377="","",Spese!$C$62)</f>
        <v/>
      </c>
      <c r="D1377" s="6">
        <f>IF(A1377="","",5)</f>
        <v/>
      </c>
      <c r="E1377" s="21">
        <f>IF(A1377="","",IFERROR(EDATE(Spese!$I$62,(D1377-1)*Spese!$H$62),""))</f>
        <v/>
      </c>
      <c r="F1377" s="38">
        <f>IF(A1377="","",IFERROR(IF(D1377=Spese!$G$62,Spese!$L$62-Spese!$M$62*(Spese!$G$62-1),Spese!$M$62),""))</f>
        <v/>
      </c>
      <c r="G1377" s="5">
        <f>IF(A1377="","",IFERROR(IF(Spese!$K$62="Annullato","Annullata",IF(Spese!$K$62="Sospeso","Sospesa",IF(Spese!$K$62="Da valutare","Da valutare",IF(E1377="","Da completare",IF(D1377&lt;=Spese!$J$62,"Saldata",IF(E1377&lt;Parametri!$B$3,"Scaduta",IF(E1377&lt;=Parametri!$B$3+Parametri!$B$4,"In scadenza","Programmata"))))))),"Da completare"))</f>
        <v/>
      </c>
      <c r="H1377" s="23">
        <f>IF(A1377="","",Spese!$D$62)</f>
        <v/>
      </c>
    </row>
    <row r="1378">
      <c r="A1378" s="9">
        <f>IFERROR(IF(OR(Spese!$A$62="",6&gt;Spese!$G$62),"",Spese!$A$62),"")</f>
        <v/>
      </c>
      <c r="B1378" s="27">
        <f>IF(A1378="","",Spese!$B$62)</f>
        <v/>
      </c>
      <c r="C1378" s="27">
        <f>IF(A1378="","",Spese!$C$62)</f>
        <v/>
      </c>
      <c r="D1378" s="10">
        <f>IF(A1378="","",6)</f>
        <v/>
      </c>
      <c r="E1378" s="25">
        <f>IF(A1378="","",IFERROR(EDATE(Spese!$I$62,(D1378-1)*Spese!$H$62),""))</f>
        <v/>
      </c>
      <c r="F1378" s="40">
        <f>IF(A1378="","",IFERROR(IF(D1378=Spese!$G$62,Spese!$L$62-Spese!$M$62*(Spese!$G$62-1),Spese!$M$62),""))</f>
        <v/>
      </c>
      <c r="G1378" s="9">
        <f>IF(A1378="","",IFERROR(IF(Spese!$K$62="Annullato","Annullata",IF(Spese!$K$62="Sospeso","Sospesa",IF(Spese!$K$62="Da valutare","Da valutare",IF(E1378="","Da completare",IF(D1378&lt;=Spese!$J$62,"Saldata",IF(E1378&lt;Parametri!$B$3,"Scaduta",IF(E1378&lt;=Parametri!$B$3+Parametri!$B$4,"In scadenza","Programmata"))))))),"Da completare"))</f>
        <v/>
      </c>
      <c r="H1378" s="27">
        <f>IF(A1378="","",Spese!$D$62)</f>
        <v/>
      </c>
    </row>
    <row r="1379">
      <c r="A1379" s="5">
        <f>IFERROR(IF(OR(Spese!$A$62="",7&gt;Spese!$G$62),"",Spese!$A$62),"")</f>
        <v/>
      </c>
      <c r="B1379" s="23">
        <f>IF(A1379="","",Spese!$B$62)</f>
        <v/>
      </c>
      <c r="C1379" s="23">
        <f>IF(A1379="","",Spese!$C$62)</f>
        <v/>
      </c>
      <c r="D1379" s="6">
        <f>IF(A1379="","",7)</f>
        <v/>
      </c>
      <c r="E1379" s="21">
        <f>IF(A1379="","",IFERROR(EDATE(Spese!$I$62,(D1379-1)*Spese!$H$62),""))</f>
        <v/>
      </c>
      <c r="F1379" s="38">
        <f>IF(A1379="","",IFERROR(IF(D1379=Spese!$G$62,Spese!$L$62-Spese!$M$62*(Spese!$G$62-1),Spese!$M$62),""))</f>
        <v/>
      </c>
      <c r="G1379" s="5">
        <f>IF(A1379="","",IFERROR(IF(Spese!$K$62="Annullato","Annullata",IF(Spese!$K$62="Sospeso","Sospesa",IF(Spese!$K$62="Da valutare","Da valutare",IF(E1379="","Da completare",IF(D1379&lt;=Spese!$J$62,"Saldata",IF(E1379&lt;Parametri!$B$3,"Scaduta",IF(E1379&lt;=Parametri!$B$3+Parametri!$B$4,"In scadenza","Programmata"))))))),"Da completare"))</f>
        <v/>
      </c>
      <c r="H1379" s="23">
        <f>IF(A1379="","",Spese!$D$62)</f>
        <v/>
      </c>
    </row>
    <row r="1380">
      <c r="A1380" s="9">
        <f>IFERROR(IF(OR(Spese!$A$62="",8&gt;Spese!$G$62),"",Spese!$A$62),"")</f>
        <v/>
      </c>
      <c r="B1380" s="27">
        <f>IF(A1380="","",Spese!$B$62)</f>
        <v/>
      </c>
      <c r="C1380" s="27">
        <f>IF(A1380="","",Spese!$C$62)</f>
        <v/>
      </c>
      <c r="D1380" s="10">
        <f>IF(A1380="","",8)</f>
        <v/>
      </c>
      <c r="E1380" s="25">
        <f>IF(A1380="","",IFERROR(EDATE(Spese!$I$62,(D1380-1)*Spese!$H$62),""))</f>
        <v/>
      </c>
      <c r="F1380" s="40">
        <f>IF(A1380="","",IFERROR(IF(D1380=Spese!$G$62,Spese!$L$62-Spese!$M$62*(Spese!$G$62-1),Spese!$M$62),""))</f>
        <v/>
      </c>
      <c r="G1380" s="9">
        <f>IF(A1380="","",IFERROR(IF(Spese!$K$62="Annullato","Annullata",IF(Spese!$K$62="Sospeso","Sospesa",IF(Spese!$K$62="Da valutare","Da valutare",IF(E1380="","Da completare",IF(D1380&lt;=Spese!$J$62,"Saldata",IF(E1380&lt;Parametri!$B$3,"Scaduta",IF(E1380&lt;=Parametri!$B$3+Parametri!$B$4,"In scadenza","Programmata"))))))),"Da completare"))</f>
        <v/>
      </c>
      <c r="H1380" s="27">
        <f>IF(A1380="","",Spese!$D$62)</f>
        <v/>
      </c>
    </row>
    <row r="1381">
      <c r="A1381" s="5">
        <f>IFERROR(IF(OR(Spese!$A$62="",9&gt;Spese!$G$62),"",Spese!$A$62),"")</f>
        <v/>
      </c>
      <c r="B1381" s="23">
        <f>IF(A1381="","",Spese!$B$62)</f>
        <v/>
      </c>
      <c r="C1381" s="23">
        <f>IF(A1381="","",Spese!$C$62)</f>
        <v/>
      </c>
      <c r="D1381" s="6">
        <f>IF(A1381="","",9)</f>
        <v/>
      </c>
      <c r="E1381" s="21">
        <f>IF(A1381="","",IFERROR(EDATE(Spese!$I$62,(D1381-1)*Spese!$H$62),""))</f>
        <v/>
      </c>
      <c r="F1381" s="38">
        <f>IF(A1381="","",IFERROR(IF(D1381=Spese!$G$62,Spese!$L$62-Spese!$M$62*(Spese!$G$62-1),Spese!$M$62),""))</f>
        <v/>
      </c>
      <c r="G1381" s="5">
        <f>IF(A1381="","",IFERROR(IF(Spese!$K$62="Annullato","Annullata",IF(Spese!$K$62="Sospeso","Sospesa",IF(Spese!$K$62="Da valutare","Da valutare",IF(E1381="","Da completare",IF(D1381&lt;=Spese!$J$62,"Saldata",IF(E1381&lt;Parametri!$B$3,"Scaduta",IF(E1381&lt;=Parametri!$B$3+Parametri!$B$4,"In scadenza","Programmata"))))))),"Da completare"))</f>
        <v/>
      </c>
      <c r="H1381" s="23">
        <f>IF(A1381="","",Spese!$D$62)</f>
        <v/>
      </c>
    </row>
    <row r="1382">
      <c r="A1382" s="9">
        <f>IFERROR(IF(OR(Spese!$A$62="",10&gt;Spese!$G$62),"",Spese!$A$62),"")</f>
        <v/>
      </c>
      <c r="B1382" s="27">
        <f>IF(A1382="","",Spese!$B$62)</f>
        <v/>
      </c>
      <c r="C1382" s="27">
        <f>IF(A1382="","",Spese!$C$62)</f>
        <v/>
      </c>
      <c r="D1382" s="10">
        <f>IF(A1382="","",10)</f>
        <v/>
      </c>
      <c r="E1382" s="25">
        <f>IF(A1382="","",IFERROR(EDATE(Spese!$I$62,(D1382-1)*Spese!$H$62),""))</f>
        <v/>
      </c>
      <c r="F1382" s="40">
        <f>IF(A1382="","",IFERROR(IF(D1382=Spese!$G$62,Spese!$L$62-Spese!$M$62*(Spese!$G$62-1),Spese!$M$62),""))</f>
        <v/>
      </c>
      <c r="G1382" s="9">
        <f>IF(A1382="","",IFERROR(IF(Spese!$K$62="Annullato","Annullata",IF(Spese!$K$62="Sospeso","Sospesa",IF(Spese!$K$62="Da valutare","Da valutare",IF(E1382="","Da completare",IF(D1382&lt;=Spese!$J$62,"Saldata",IF(E1382&lt;Parametri!$B$3,"Scaduta",IF(E1382&lt;=Parametri!$B$3+Parametri!$B$4,"In scadenza","Programmata"))))))),"Da completare"))</f>
        <v/>
      </c>
      <c r="H1382" s="27">
        <f>IF(A1382="","",Spese!$D$62)</f>
        <v/>
      </c>
    </row>
    <row r="1383">
      <c r="A1383" s="5">
        <f>IFERROR(IF(OR(Spese!$A$62="",11&gt;Spese!$G$62),"",Spese!$A$62),"")</f>
        <v/>
      </c>
      <c r="B1383" s="23">
        <f>IF(A1383="","",Spese!$B$62)</f>
        <v/>
      </c>
      <c r="C1383" s="23">
        <f>IF(A1383="","",Spese!$C$62)</f>
        <v/>
      </c>
      <c r="D1383" s="6">
        <f>IF(A1383="","",11)</f>
        <v/>
      </c>
      <c r="E1383" s="21">
        <f>IF(A1383="","",IFERROR(EDATE(Spese!$I$62,(D1383-1)*Spese!$H$62),""))</f>
        <v/>
      </c>
      <c r="F1383" s="38">
        <f>IF(A1383="","",IFERROR(IF(D1383=Spese!$G$62,Spese!$L$62-Spese!$M$62*(Spese!$G$62-1),Spese!$M$62),""))</f>
        <v/>
      </c>
      <c r="G1383" s="5">
        <f>IF(A1383="","",IFERROR(IF(Spese!$K$62="Annullato","Annullata",IF(Spese!$K$62="Sospeso","Sospesa",IF(Spese!$K$62="Da valutare","Da valutare",IF(E1383="","Da completare",IF(D1383&lt;=Spese!$J$62,"Saldata",IF(E1383&lt;Parametri!$B$3,"Scaduta",IF(E1383&lt;=Parametri!$B$3+Parametri!$B$4,"In scadenza","Programmata"))))))),"Da completare"))</f>
        <v/>
      </c>
      <c r="H1383" s="23">
        <f>IF(A1383="","",Spese!$D$62)</f>
        <v/>
      </c>
    </row>
    <row r="1384">
      <c r="A1384" s="9">
        <f>IFERROR(IF(OR(Spese!$A$62="",12&gt;Spese!$G$62),"",Spese!$A$62),"")</f>
        <v/>
      </c>
      <c r="B1384" s="27">
        <f>IF(A1384="","",Spese!$B$62)</f>
        <v/>
      </c>
      <c r="C1384" s="27">
        <f>IF(A1384="","",Spese!$C$62)</f>
        <v/>
      </c>
      <c r="D1384" s="10">
        <f>IF(A1384="","",12)</f>
        <v/>
      </c>
      <c r="E1384" s="25">
        <f>IF(A1384="","",IFERROR(EDATE(Spese!$I$62,(D1384-1)*Spese!$H$62),""))</f>
        <v/>
      </c>
      <c r="F1384" s="40">
        <f>IF(A1384="","",IFERROR(IF(D1384=Spese!$G$62,Spese!$L$62-Spese!$M$62*(Spese!$G$62-1),Spese!$M$62),""))</f>
        <v/>
      </c>
      <c r="G1384" s="9">
        <f>IF(A1384="","",IFERROR(IF(Spese!$K$62="Annullato","Annullata",IF(Spese!$K$62="Sospeso","Sospesa",IF(Spese!$K$62="Da valutare","Da valutare",IF(E1384="","Da completare",IF(D1384&lt;=Spese!$J$62,"Saldata",IF(E1384&lt;Parametri!$B$3,"Scaduta",IF(E1384&lt;=Parametri!$B$3+Parametri!$B$4,"In scadenza","Programmata"))))))),"Da completare"))</f>
        <v/>
      </c>
      <c r="H1384" s="27">
        <f>IF(A1384="","",Spese!$D$62)</f>
        <v/>
      </c>
    </row>
    <row r="1385">
      <c r="A1385" s="5">
        <f>IFERROR(IF(OR(Spese!$A$62="",13&gt;Spese!$G$62),"",Spese!$A$62),"")</f>
        <v/>
      </c>
      <c r="B1385" s="23">
        <f>IF(A1385="","",Spese!$B$62)</f>
        <v/>
      </c>
      <c r="C1385" s="23">
        <f>IF(A1385="","",Spese!$C$62)</f>
        <v/>
      </c>
      <c r="D1385" s="6">
        <f>IF(A1385="","",13)</f>
        <v/>
      </c>
      <c r="E1385" s="21">
        <f>IF(A1385="","",IFERROR(EDATE(Spese!$I$62,(D1385-1)*Spese!$H$62),""))</f>
        <v/>
      </c>
      <c r="F1385" s="38">
        <f>IF(A1385="","",IFERROR(IF(D1385=Spese!$G$62,Spese!$L$62-Spese!$M$62*(Spese!$G$62-1),Spese!$M$62),""))</f>
        <v/>
      </c>
      <c r="G1385" s="5">
        <f>IF(A1385="","",IFERROR(IF(Spese!$K$62="Annullato","Annullata",IF(Spese!$K$62="Sospeso","Sospesa",IF(Spese!$K$62="Da valutare","Da valutare",IF(E1385="","Da completare",IF(D1385&lt;=Spese!$J$62,"Saldata",IF(E1385&lt;Parametri!$B$3,"Scaduta",IF(E1385&lt;=Parametri!$B$3+Parametri!$B$4,"In scadenza","Programmata"))))))),"Da completare"))</f>
        <v/>
      </c>
      <c r="H1385" s="23">
        <f>IF(A1385="","",Spese!$D$62)</f>
        <v/>
      </c>
    </row>
    <row r="1386">
      <c r="A1386" s="9">
        <f>IFERROR(IF(OR(Spese!$A$62="",14&gt;Spese!$G$62),"",Spese!$A$62),"")</f>
        <v/>
      </c>
      <c r="B1386" s="27">
        <f>IF(A1386="","",Spese!$B$62)</f>
        <v/>
      </c>
      <c r="C1386" s="27">
        <f>IF(A1386="","",Spese!$C$62)</f>
        <v/>
      </c>
      <c r="D1386" s="10">
        <f>IF(A1386="","",14)</f>
        <v/>
      </c>
      <c r="E1386" s="25">
        <f>IF(A1386="","",IFERROR(EDATE(Spese!$I$62,(D1386-1)*Spese!$H$62),""))</f>
        <v/>
      </c>
      <c r="F1386" s="40">
        <f>IF(A1386="","",IFERROR(IF(D1386=Spese!$G$62,Spese!$L$62-Spese!$M$62*(Spese!$G$62-1),Spese!$M$62),""))</f>
        <v/>
      </c>
      <c r="G1386" s="9">
        <f>IF(A1386="","",IFERROR(IF(Spese!$K$62="Annullato","Annullata",IF(Spese!$K$62="Sospeso","Sospesa",IF(Spese!$K$62="Da valutare","Da valutare",IF(E1386="","Da completare",IF(D1386&lt;=Spese!$J$62,"Saldata",IF(E1386&lt;Parametri!$B$3,"Scaduta",IF(E1386&lt;=Parametri!$B$3+Parametri!$B$4,"In scadenza","Programmata"))))))),"Da completare"))</f>
        <v/>
      </c>
      <c r="H1386" s="27">
        <f>IF(A1386="","",Spese!$D$62)</f>
        <v/>
      </c>
    </row>
    <row r="1387">
      <c r="A1387" s="5">
        <f>IFERROR(IF(OR(Spese!$A$62="",15&gt;Spese!$G$62),"",Spese!$A$62),"")</f>
        <v/>
      </c>
      <c r="B1387" s="23">
        <f>IF(A1387="","",Spese!$B$62)</f>
        <v/>
      </c>
      <c r="C1387" s="23">
        <f>IF(A1387="","",Spese!$C$62)</f>
        <v/>
      </c>
      <c r="D1387" s="6">
        <f>IF(A1387="","",15)</f>
        <v/>
      </c>
      <c r="E1387" s="21">
        <f>IF(A1387="","",IFERROR(EDATE(Spese!$I$62,(D1387-1)*Spese!$H$62),""))</f>
        <v/>
      </c>
      <c r="F1387" s="38">
        <f>IF(A1387="","",IFERROR(IF(D1387=Spese!$G$62,Spese!$L$62-Spese!$M$62*(Spese!$G$62-1),Spese!$M$62),""))</f>
        <v/>
      </c>
      <c r="G1387" s="5">
        <f>IF(A1387="","",IFERROR(IF(Spese!$K$62="Annullato","Annullata",IF(Spese!$K$62="Sospeso","Sospesa",IF(Spese!$K$62="Da valutare","Da valutare",IF(E1387="","Da completare",IF(D1387&lt;=Spese!$J$62,"Saldata",IF(E1387&lt;Parametri!$B$3,"Scaduta",IF(E1387&lt;=Parametri!$B$3+Parametri!$B$4,"In scadenza","Programmata"))))))),"Da completare"))</f>
        <v/>
      </c>
      <c r="H1387" s="23">
        <f>IF(A1387="","",Spese!$D$62)</f>
        <v/>
      </c>
    </row>
    <row r="1388">
      <c r="A1388" s="9">
        <f>IFERROR(IF(OR(Spese!$A$62="",16&gt;Spese!$G$62),"",Spese!$A$62),"")</f>
        <v/>
      </c>
      <c r="B1388" s="27">
        <f>IF(A1388="","",Spese!$B$62)</f>
        <v/>
      </c>
      <c r="C1388" s="27">
        <f>IF(A1388="","",Spese!$C$62)</f>
        <v/>
      </c>
      <c r="D1388" s="10">
        <f>IF(A1388="","",16)</f>
        <v/>
      </c>
      <c r="E1388" s="25">
        <f>IF(A1388="","",IFERROR(EDATE(Spese!$I$62,(D1388-1)*Spese!$H$62),""))</f>
        <v/>
      </c>
      <c r="F1388" s="40">
        <f>IF(A1388="","",IFERROR(IF(D1388=Spese!$G$62,Spese!$L$62-Spese!$M$62*(Spese!$G$62-1),Spese!$M$62),""))</f>
        <v/>
      </c>
      <c r="G1388" s="9">
        <f>IF(A1388="","",IFERROR(IF(Spese!$K$62="Annullato","Annullata",IF(Spese!$K$62="Sospeso","Sospesa",IF(Spese!$K$62="Da valutare","Da valutare",IF(E1388="","Da completare",IF(D1388&lt;=Spese!$J$62,"Saldata",IF(E1388&lt;Parametri!$B$3,"Scaduta",IF(E1388&lt;=Parametri!$B$3+Parametri!$B$4,"In scadenza","Programmata"))))))),"Da completare"))</f>
        <v/>
      </c>
      <c r="H1388" s="27">
        <f>IF(A1388="","",Spese!$D$62)</f>
        <v/>
      </c>
    </row>
    <row r="1389">
      <c r="A1389" s="5">
        <f>IFERROR(IF(OR(Spese!$A$62="",17&gt;Spese!$G$62),"",Spese!$A$62),"")</f>
        <v/>
      </c>
      <c r="B1389" s="23">
        <f>IF(A1389="","",Spese!$B$62)</f>
        <v/>
      </c>
      <c r="C1389" s="23">
        <f>IF(A1389="","",Spese!$C$62)</f>
        <v/>
      </c>
      <c r="D1389" s="6">
        <f>IF(A1389="","",17)</f>
        <v/>
      </c>
      <c r="E1389" s="21">
        <f>IF(A1389="","",IFERROR(EDATE(Spese!$I$62,(D1389-1)*Spese!$H$62),""))</f>
        <v/>
      </c>
      <c r="F1389" s="38">
        <f>IF(A1389="","",IFERROR(IF(D1389=Spese!$G$62,Spese!$L$62-Spese!$M$62*(Spese!$G$62-1),Spese!$M$62),""))</f>
        <v/>
      </c>
      <c r="G1389" s="5">
        <f>IF(A1389="","",IFERROR(IF(Spese!$K$62="Annullato","Annullata",IF(Spese!$K$62="Sospeso","Sospesa",IF(Spese!$K$62="Da valutare","Da valutare",IF(E1389="","Da completare",IF(D1389&lt;=Spese!$J$62,"Saldata",IF(E1389&lt;Parametri!$B$3,"Scaduta",IF(E1389&lt;=Parametri!$B$3+Parametri!$B$4,"In scadenza","Programmata"))))))),"Da completare"))</f>
        <v/>
      </c>
      <c r="H1389" s="23">
        <f>IF(A1389="","",Spese!$D$62)</f>
        <v/>
      </c>
    </row>
    <row r="1390">
      <c r="A1390" s="9">
        <f>IFERROR(IF(OR(Spese!$A$62="",18&gt;Spese!$G$62),"",Spese!$A$62),"")</f>
        <v/>
      </c>
      <c r="B1390" s="27">
        <f>IF(A1390="","",Spese!$B$62)</f>
        <v/>
      </c>
      <c r="C1390" s="27">
        <f>IF(A1390="","",Spese!$C$62)</f>
        <v/>
      </c>
      <c r="D1390" s="10">
        <f>IF(A1390="","",18)</f>
        <v/>
      </c>
      <c r="E1390" s="25">
        <f>IF(A1390="","",IFERROR(EDATE(Spese!$I$62,(D1390-1)*Spese!$H$62),""))</f>
        <v/>
      </c>
      <c r="F1390" s="40">
        <f>IF(A1390="","",IFERROR(IF(D1390=Spese!$G$62,Spese!$L$62-Spese!$M$62*(Spese!$G$62-1),Spese!$M$62),""))</f>
        <v/>
      </c>
      <c r="G1390" s="9">
        <f>IF(A1390="","",IFERROR(IF(Spese!$K$62="Annullato","Annullata",IF(Spese!$K$62="Sospeso","Sospesa",IF(Spese!$K$62="Da valutare","Da valutare",IF(E1390="","Da completare",IF(D1390&lt;=Spese!$J$62,"Saldata",IF(E1390&lt;Parametri!$B$3,"Scaduta",IF(E1390&lt;=Parametri!$B$3+Parametri!$B$4,"In scadenza","Programmata"))))))),"Da completare"))</f>
        <v/>
      </c>
      <c r="H1390" s="27">
        <f>IF(A1390="","",Spese!$D$62)</f>
        <v/>
      </c>
    </row>
    <row r="1391">
      <c r="A1391" s="5">
        <f>IFERROR(IF(OR(Spese!$A$62="",19&gt;Spese!$G$62),"",Spese!$A$62),"")</f>
        <v/>
      </c>
      <c r="B1391" s="23">
        <f>IF(A1391="","",Spese!$B$62)</f>
        <v/>
      </c>
      <c r="C1391" s="23">
        <f>IF(A1391="","",Spese!$C$62)</f>
        <v/>
      </c>
      <c r="D1391" s="6">
        <f>IF(A1391="","",19)</f>
        <v/>
      </c>
      <c r="E1391" s="21">
        <f>IF(A1391="","",IFERROR(EDATE(Spese!$I$62,(D1391-1)*Spese!$H$62),""))</f>
        <v/>
      </c>
      <c r="F1391" s="38">
        <f>IF(A1391="","",IFERROR(IF(D1391=Spese!$G$62,Spese!$L$62-Spese!$M$62*(Spese!$G$62-1),Spese!$M$62),""))</f>
        <v/>
      </c>
      <c r="G1391" s="5">
        <f>IF(A1391="","",IFERROR(IF(Spese!$K$62="Annullato","Annullata",IF(Spese!$K$62="Sospeso","Sospesa",IF(Spese!$K$62="Da valutare","Da valutare",IF(E1391="","Da completare",IF(D1391&lt;=Spese!$J$62,"Saldata",IF(E1391&lt;Parametri!$B$3,"Scaduta",IF(E1391&lt;=Parametri!$B$3+Parametri!$B$4,"In scadenza","Programmata"))))))),"Da completare"))</f>
        <v/>
      </c>
      <c r="H1391" s="23">
        <f>IF(A1391="","",Spese!$D$62)</f>
        <v/>
      </c>
    </row>
    <row r="1392">
      <c r="A1392" s="9">
        <f>IFERROR(IF(OR(Spese!$A$62="",20&gt;Spese!$G$62),"",Spese!$A$62),"")</f>
        <v/>
      </c>
      <c r="B1392" s="27">
        <f>IF(A1392="","",Spese!$B$62)</f>
        <v/>
      </c>
      <c r="C1392" s="27">
        <f>IF(A1392="","",Spese!$C$62)</f>
        <v/>
      </c>
      <c r="D1392" s="10">
        <f>IF(A1392="","",20)</f>
        <v/>
      </c>
      <c r="E1392" s="25">
        <f>IF(A1392="","",IFERROR(EDATE(Spese!$I$62,(D1392-1)*Spese!$H$62),""))</f>
        <v/>
      </c>
      <c r="F1392" s="40">
        <f>IF(A1392="","",IFERROR(IF(D1392=Spese!$G$62,Spese!$L$62-Spese!$M$62*(Spese!$G$62-1),Spese!$M$62),""))</f>
        <v/>
      </c>
      <c r="G1392" s="9">
        <f>IF(A1392="","",IFERROR(IF(Spese!$K$62="Annullato","Annullata",IF(Spese!$K$62="Sospeso","Sospesa",IF(Spese!$K$62="Da valutare","Da valutare",IF(E1392="","Da completare",IF(D1392&lt;=Spese!$J$62,"Saldata",IF(E1392&lt;Parametri!$B$3,"Scaduta",IF(E1392&lt;=Parametri!$B$3+Parametri!$B$4,"In scadenza","Programmata"))))))),"Da completare"))</f>
        <v/>
      </c>
      <c r="H1392" s="27">
        <f>IF(A1392="","",Spese!$D$62)</f>
        <v/>
      </c>
    </row>
    <row r="1393">
      <c r="A1393" s="5">
        <f>IFERROR(IF(OR(Spese!$A$62="",21&gt;Spese!$G$62),"",Spese!$A$62),"")</f>
        <v/>
      </c>
      <c r="B1393" s="23">
        <f>IF(A1393="","",Spese!$B$62)</f>
        <v/>
      </c>
      <c r="C1393" s="23">
        <f>IF(A1393="","",Spese!$C$62)</f>
        <v/>
      </c>
      <c r="D1393" s="6">
        <f>IF(A1393="","",21)</f>
        <v/>
      </c>
      <c r="E1393" s="21">
        <f>IF(A1393="","",IFERROR(EDATE(Spese!$I$62,(D1393-1)*Spese!$H$62),""))</f>
        <v/>
      </c>
      <c r="F1393" s="38">
        <f>IF(A1393="","",IFERROR(IF(D1393=Spese!$G$62,Spese!$L$62-Spese!$M$62*(Spese!$G$62-1),Spese!$M$62),""))</f>
        <v/>
      </c>
      <c r="G1393" s="5">
        <f>IF(A1393="","",IFERROR(IF(Spese!$K$62="Annullato","Annullata",IF(Spese!$K$62="Sospeso","Sospesa",IF(Spese!$K$62="Da valutare","Da valutare",IF(E1393="","Da completare",IF(D1393&lt;=Spese!$J$62,"Saldata",IF(E1393&lt;Parametri!$B$3,"Scaduta",IF(E1393&lt;=Parametri!$B$3+Parametri!$B$4,"In scadenza","Programmata"))))))),"Da completare"))</f>
        <v/>
      </c>
      <c r="H1393" s="23">
        <f>IF(A1393="","",Spese!$D$62)</f>
        <v/>
      </c>
    </row>
    <row r="1394">
      <c r="A1394" s="9">
        <f>IFERROR(IF(OR(Spese!$A$62="",22&gt;Spese!$G$62),"",Spese!$A$62),"")</f>
        <v/>
      </c>
      <c r="B1394" s="27">
        <f>IF(A1394="","",Spese!$B$62)</f>
        <v/>
      </c>
      <c r="C1394" s="27">
        <f>IF(A1394="","",Spese!$C$62)</f>
        <v/>
      </c>
      <c r="D1394" s="10">
        <f>IF(A1394="","",22)</f>
        <v/>
      </c>
      <c r="E1394" s="25">
        <f>IF(A1394="","",IFERROR(EDATE(Spese!$I$62,(D1394-1)*Spese!$H$62),""))</f>
        <v/>
      </c>
      <c r="F1394" s="40">
        <f>IF(A1394="","",IFERROR(IF(D1394=Spese!$G$62,Spese!$L$62-Spese!$M$62*(Spese!$G$62-1),Spese!$M$62),""))</f>
        <v/>
      </c>
      <c r="G1394" s="9">
        <f>IF(A1394="","",IFERROR(IF(Spese!$K$62="Annullato","Annullata",IF(Spese!$K$62="Sospeso","Sospesa",IF(Spese!$K$62="Da valutare","Da valutare",IF(E1394="","Da completare",IF(D1394&lt;=Spese!$J$62,"Saldata",IF(E1394&lt;Parametri!$B$3,"Scaduta",IF(E1394&lt;=Parametri!$B$3+Parametri!$B$4,"In scadenza","Programmata"))))))),"Da completare"))</f>
        <v/>
      </c>
      <c r="H1394" s="27">
        <f>IF(A1394="","",Spese!$D$62)</f>
        <v/>
      </c>
    </row>
    <row r="1395">
      <c r="A1395" s="5">
        <f>IFERROR(IF(OR(Spese!$A$62="",23&gt;Spese!$G$62),"",Spese!$A$62),"")</f>
        <v/>
      </c>
      <c r="B1395" s="23">
        <f>IF(A1395="","",Spese!$B$62)</f>
        <v/>
      </c>
      <c r="C1395" s="23">
        <f>IF(A1395="","",Spese!$C$62)</f>
        <v/>
      </c>
      <c r="D1395" s="6">
        <f>IF(A1395="","",23)</f>
        <v/>
      </c>
      <c r="E1395" s="21">
        <f>IF(A1395="","",IFERROR(EDATE(Spese!$I$62,(D1395-1)*Spese!$H$62),""))</f>
        <v/>
      </c>
      <c r="F1395" s="38">
        <f>IF(A1395="","",IFERROR(IF(D1395=Spese!$G$62,Spese!$L$62-Spese!$M$62*(Spese!$G$62-1),Spese!$M$62),""))</f>
        <v/>
      </c>
      <c r="G1395" s="5">
        <f>IF(A1395="","",IFERROR(IF(Spese!$K$62="Annullato","Annullata",IF(Spese!$K$62="Sospeso","Sospesa",IF(Spese!$K$62="Da valutare","Da valutare",IF(E1395="","Da completare",IF(D1395&lt;=Spese!$J$62,"Saldata",IF(E1395&lt;Parametri!$B$3,"Scaduta",IF(E1395&lt;=Parametri!$B$3+Parametri!$B$4,"In scadenza","Programmata"))))))),"Da completare"))</f>
        <v/>
      </c>
      <c r="H1395" s="23">
        <f>IF(A1395="","",Spese!$D$62)</f>
        <v/>
      </c>
    </row>
    <row r="1396">
      <c r="A1396" s="9">
        <f>IFERROR(IF(OR(Spese!$A$62="",24&gt;Spese!$G$62),"",Spese!$A$62),"")</f>
        <v/>
      </c>
      <c r="B1396" s="27">
        <f>IF(A1396="","",Spese!$B$62)</f>
        <v/>
      </c>
      <c r="C1396" s="27">
        <f>IF(A1396="","",Spese!$C$62)</f>
        <v/>
      </c>
      <c r="D1396" s="10">
        <f>IF(A1396="","",24)</f>
        <v/>
      </c>
      <c r="E1396" s="25">
        <f>IF(A1396="","",IFERROR(EDATE(Spese!$I$62,(D1396-1)*Spese!$H$62),""))</f>
        <v/>
      </c>
      <c r="F1396" s="40">
        <f>IF(A1396="","",IFERROR(IF(D1396=Spese!$G$62,Spese!$L$62-Spese!$M$62*(Spese!$G$62-1),Spese!$M$62),""))</f>
        <v/>
      </c>
      <c r="G1396" s="9">
        <f>IF(A1396="","",IFERROR(IF(Spese!$K$62="Annullato","Annullata",IF(Spese!$K$62="Sospeso","Sospesa",IF(Spese!$K$62="Da valutare","Da valutare",IF(E1396="","Da completare",IF(D1396&lt;=Spese!$J$62,"Saldata",IF(E1396&lt;Parametri!$B$3,"Scaduta",IF(E1396&lt;=Parametri!$B$3+Parametri!$B$4,"In scadenza","Programmata"))))))),"Da completare"))</f>
        <v/>
      </c>
      <c r="H1396" s="27">
        <f>IF(A1396="","",Spese!$D$62)</f>
        <v/>
      </c>
    </row>
    <row r="1397">
      <c r="A1397" s="5">
        <f>IFERROR(IF(OR(Spese!$A$63="",1&gt;Spese!$G$63),"",Spese!$A$63),"")</f>
        <v/>
      </c>
      <c r="B1397" s="23">
        <f>IF(A1397="","",Spese!$B$63)</f>
        <v/>
      </c>
      <c r="C1397" s="23">
        <f>IF(A1397="","",Spese!$C$63)</f>
        <v/>
      </c>
      <c r="D1397" s="6">
        <f>IF(A1397="","",1)</f>
        <v/>
      </c>
      <c r="E1397" s="21">
        <f>IF(A1397="","",IFERROR(EDATE(Spese!$I$63,(D1397-1)*Spese!$H$63),""))</f>
        <v/>
      </c>
      <c r="F1397" s="38">
        <f>IF(A1397="","",IFERROR(IF(D1397=Spese!$G$63,Spese!$L$63-Spese!$M$63*(Spese!$G$63-1),Spese!$M$63),""))</f>
        <v/>
      </c>
      <c r="G1397" s="5">
        <f>IF(A1397="","",IFERROR(IF(Spese!$K$63="Annullato","Annullata",IF(Spese!$K$63="Sospeso","Sospesa",IF(Spese!$K$63="Da valutare","Da valutare",IF(E1397="","Da completare",IF(D1397&lt;=Spese!$J$63,"Saldata",IF(E1397&lt;Parametri!$B$3,"Scaduta",IF(E1397&lt;=Parametri!$B$3+Parametri!$B$4,"In scadenza","Programmata"))))))),"Da completare"))</f>
        <v/>
      </c>
      <c r="H1397" s="23">
        <f>IF(A1397="","",Spese!$D$63)</f>
        <v/>
      </c>
    </row>
    <row r="1398">
      <c r="A1398" s="9">
        <f>IFERROR(IF(OR(Spese!$A$63="",2&gt;Spese!$G$63),"",Spese!$A$63),"")</f>
        <v/>
      </c>
      <c r="B1398" s="27">
        <f>IF(A1398="","",Spese!$B$63)</f>
        <v/>
      </c>
      <c r="C1398" s="27">
        <f>IF(A1398="","",Spese!$C$63)</f>
        <v/>
      </c>
      <c r="D1398" s="10">
        <f>IF(A1398="","",2)</f>
        <v/>
      </c>
      <c r="E1398" s="25">
        <f>IF(A1398="","",IFERROR(EDATE(Spese!$I$63,(D1398-1)*Spese!$H$63),""))</f>
        <v/>
      </c>
      <c r="F1398" s="40">
        <f>IF(A1398="","",IFERROR(IF(D1398=Spese!$G$63,Spese!$L$63-Spese!$M$63*(Spese!$G$63-1),Spese!$M$63),""))</f>
        <v/>
      </c>
      <c r="G1398" s="9">
        <f>IF(A1398="","",IFERROR(IF(Spese!$K$63="Annullato","Annullata",IF(Spese!$K$63="Sospeso","Sospesa",IF(Spese!$K$63="Da valutare","Da valutare",IF(E1398="","Da completare",IF(D1398&lt;=Spese!$J$63,"Saldata",IF(E1398&lt;Parametri!$B$3,"Scaduta",IF(E1398&lt;=Parametri!$B$3+Parametri!$B$4,"In scadenza","Programmata"))))))),"Da completare"))</f>
        <v/>
      </c>
      <c r="H1398" s="27">
        <f>IF(A1398="","",Spese!$D$63)</f>
        <v/>
      </c>
    </row>
    <row r="1399">
      <c r="A1399" s="5">
        <f>IFERROR(IF(OR(Spese!$A$63="",3&gt;Spese!$G$63),"",Spese!$A$63),"")</f>
        <v/>
      </c>
      <c r="B1399" s="23">
        <f>IF(A1399="","",Spese!$B$63)</f>
        <v/>
      </c>
      <c r="C1399" s="23">
        <f>IF(A1399="","",Spese!$C$63)</f>
        <v/>
      </c>
      <c r="D1399" s="6">
        <f>IF(A1399="","",3)</f>
        <v/>
      </c>
      <c r="E1399" s="21">
        <f>IF(A1399="","",IFERROR(EDATE(Spese!$I$63,(D1399-1)*Spese!$H$63),""))</f>
        <v/>
      </c>
      <c r="F1399" s="38">
        <f>IF(A1399="","",IFERROR(IF(D1399=Spese!$G$63,Spese!$L$63-Spese!$M$63*(Spese!$G$63-1),Spese!$M$63),""))</f>
        <v/>
      </c>
      <c r="G1399" s="5">
        <f>IF(A1399="","",IFERROR(IF(Spese!$K$63="Annullato","Annullata",IF(Spese!$K$63="Sospeso","Sospesa",IF(Spese!$K$63="Da valutare","Da valutare",IF(E1399="","Da completare",IF(D1399&lt;=Spese!$J$63,"Saldata",IF(E1399&lt;Parametri!$B$3,"Scaduta",IF(E1399&lt;=Parametri!$B$3+Parametri!$B$4,"In scadenza","Programmata"))))))),"Da completare"))</f>
        <v/>
      </c>
      <c r="H1399" s="23">
        <f>IF(A1399="","",Spese!$D$63)</f>
        <v/>
      </c>
    </row>
    <row r="1400">
      <c r="A1400" s="9">
        <f>IFERROR(IF(OR(Spese!$A$63="",4&gt;Spese!$G$63),"",Spese!$A$63),"")</f>
        <v/>
      </c>
      <c r="B1400" s="27">
        <f>IF(A1400="","",Spese!$B$63)</f>
        <v/>
      </c>
      <c r="C1400" s="27">
        <f>IF(A1400="","",Spese!$C$63)</f>
        <v/>
      </c>
      <c r="D1400" s="10">
        <f>IF(A1400="","",4)</f>
        <v/>
      </c>
      <c r="E1400" s="25">
        <f>IF(A1400="","",IFERROR(EDATE(Spese!$I$63,(D1400-1)*Spese!$H$63),""))</f>
        <v/>
      </c>
      <c r="F1400" s="40">
        <f>IF(A1400="","",IFERROR(IF(D1400=Spese!$G$63,Spese!$L$63-Spese!$M$63*(Spese!$G$63-1),Spese!$M$63),""))</f>
        <v/>
      </c>
      <c r="G1400" s="9">
        <f>IF(A1400="","",IFERROR(IF(Spese!$K$63="Annullato","Annullata",IF(Spese!$K$63="Sospeso","Sospesa",IF(Spese!$K$63="Da valutare","Da valutare",IF(E1400="","Da completare",IF(D1400&lt;=Spese!$J$63,"Saldata",IF(E1400&lt;Parametri!$B$3,"Scaduta",IF(E1400&lt;=Parametri!$B$3+Parametri!$B$4,"In scadenza","Programmata"))))))),"Da completare"))</f>
        <v/>
      </c>
      <c r="H1400" s="27">
        <f>IF(A1400="","",Spese!$D$63)</f>
        <v/>
      </c>
    </row>
    <row r="1401">
      <c r="A1401" s="5">
        <f>IFERROR(IF(OR(Spese!$A$63="",5&gt;Spese!$G$63),"",Spese!$A$63),"")</f>
        <v/>
      </c>
      <c r="B1401" s="23">
        <f>IF(A1401="","",Spese!$B$63)</f>
        <v/>
      </c>
      <c r="C1401" s="23">
        <f>IF(A1401="","",Spese!$C$63)</f>
        <v/>
      </c>
      <c r="D1401" s="6">
        <f>IF(A1401="","",5)</f>
        <v/>
      </c>
      <c r="E1401" s="21">
        <f>IF(A1401="","",IFERROR(EDATE(Spese!$I$63,(D1401-1)*Spese!$H$63),""))</f>
        <v/>
      </c>
      <c r="F1401" s="38">
        <f>IF(A1401="","",IFERROR(IF(D1401=Spese!$G$63,Spese!$L$63-Spese!$M$63*(Spese!$G$63-1),Spese!$M$63),""))</f>
        <v/>
      </c>
      <c r="G1401" s="5">
        <f>IF(A1401="","",IFERROR(IF(Spese!$K$63="Annullato","Annullata",IF(Spese!$K$63="Sospeso","Sospesa",IF(Spese!$K$63="Da valutare","Da valutare",IF(E1401="","Da completare",IF(D1401&lt;=Spese!$J$63,"Saldata",IF(E1401&lt;Parametri!$B$3,"Scaduta",IF(E1401&lt;=Parametri!$B$3+Parametri!$B$4,"In scadenza","Programmata"))))))),"Da completare"))</f>
        <v/>
      </c>
      <c r="H1401" s="23">
        <f>IF(A1401="","",Spese!$D$63)</f>
        <v/>
      </c>
    </row>
    <row r="1402">
      <c r="A1402" s="9">
        <f>IFERROR(IF(OR(Spese!$A$63="",6&gt;Spese!$G$63),"",Spese!$A$63),"")</f>
        <v/>
      </c>
      <c r="B1402" s="27">
        <f>IF(A1402="","",Spese!$B$63)</f>
        <v/>
      </c>
      <c r="C1402" s="27">
        <f>IF(A1402="","",Spese!$C$63)</f>
        <v/>
      </c>
      <c r="D1402" s="10">
        <f>IF(A1402="","",6)</f>
        <v/>
      </c>
      <c r="E1402" s="25">
        <f>IF(A1402="","",IFERROR(EDATE(Spese!$I$63,(D1402-1)*Spese!$H$63),""))</f>
        <v/>
      </c>
      <c r="F1402" s="40">
        <f>IF(A1402="","",IFERROR(IF(D1402=Spese!$G$63,Spese!$L$63-Spese!$M$63*(Spese!$G$63-1),Spese!$M$63),""))</f>
        <v/>
      </c>
      <c r="G1402" s="9">
        <f>IF(A1402="","",IFERROR(IF(Spese!$K$63="Annullato","Annullata",IF(Spese!$K$63="Sospeso","Sospesa",IF(Spese!$K$63="Da valutare","Da valutare",IF(E1402="","Da completare",IF(D1402&lt;=Spese!$J$63,"Saldata",IF(E1402&lt;Parametri!$B$3,"Scaduta",IF(E1402&lt;=Parametri!$B$3+Parametri!$B$4,"In scadenza","Programmata"))))))),"Da completare"))</f>
        <v/>
      </c>
      <c r="H1402" s="27">
        <f>IF(A1402="","",Spese!$D$63)</f>
        <v/>
      </c>
    </row>
    <row r="1403">
      <c r="A1403" s="5">
        <f>IFERROR(IF(OR(Spese!$A$63="",7&gt;Spese!$G$63),"",Spese!$A$63),"")</f>
        <v/>
      </c>
      <c r="B1403" s="23">
        <f>IF(A1403="","",Spese!$B$63)</f>
        <v/>
      </c>
      <c r="C1403" s="23">
        <f>IF(A1403="","",Spese!$C$63)</f>
        <v/>
      </c>
      <c r="D1403" s="6">
        <f>IF(A1403="","",7)</f>
        <v/>
      </c>
      <c r="E1403" s="21">
        <f>IF(A1403="","",IFERROR(EDATE(Spese!$I$63,(D1403-1)*Spese!$H$63),""))</f>
        <v/>
      </c>
      <c r="F1403" s="38">
        <f>IF(A1403="","",IFERROR(IF(D1403=Spese!$G$63,Spese!$L$63-Spese!$M$63*(Spese!$G$63-1),Spese!$M$63),""))</f>
        <v/>
      </c>
      <c r="G1403" s="5">
        <f>IF(A1403="","",IFERROR(IF(Spese!$K$63="Annullato","Annullata",IF(Spese!$K$63="Sospeso","Sospesa",IF(Spese!$K$63="Da valutare","Da valutare",IF(E1403="","Da completare",IF(D1403&lt;=Spese!$J$63,"Saldata",IF(E1403&lt;Parametri!$B$3,"Scaduta",IF(E1403&lt;=Parametri!$B$3+Parametri!$B$4,"In scadenza","Programmata"))))))),"Da completare"))</f>
        <v/>
      </c>
      <c r="H1403" s="23">
        <f>IF(A1403="","",Spese!$D$63)</f>
        <v/>
      </c>
    </row>
    <row r="1404">
      <c r="A1404" s="9">
        <f>IFERROR(IF(OR(Spese!$A$63="",8&gt;Spese!$G$63),"",Spese!$A$63),"")</f>
        <v/>
      </c>
      <c r="B1404" s="27">
        <f>IF(A1404="","",Spese!$B$63)</f>
        <v/>
      </c>
      <c r="C1404" s="27">
        <f>IF(A1404="","",Spese!$C$63)</f>
        <v/>
      </c>
      <c r="D1404" s="10">
        <f>IF(A1404="","",8)</f>
        <v/>
      </c>
      <c r="E1404" s="25">
        <f>IF(A1404="","",IFERROR(EDATE(Spese!$I$63,(D1404-1)*Spese!$H$63),""))</f>
        <v/>
      </c>
      <c r="F1404" s="40">
        <f>IF(A1404="","",IFERROR(IF(D1404=Spese!$G$63,Spese!$L$63-Spese!$M$63*(Spese!$G$63-1),Spese!$M$63),""))</f>
        <v/>
      </c>
      <c r="G1404" s="9">
        <f>IF(A1404="","",IFERROR(IF(Spese!$K$63="Annullato","Annullata",IF(Spese!$K$63="Sospeso","Sospesa",IF(Spese!$K$63="Da valutare","Da valutare",IF(E1404="","Da completare",IF(D1404&lt;=Spese!$J$63,"Saldata",IF(E1404&lt;Parametri!$B$3,"Scaduta",IF(E1404&lt;=Parametri!$B$3+Parametri!$B$4,"In scadenza","Programmata"))))))),"Da completare"))</f>
        <v/>
      </c>
      <c r="H1404" s="27">
        <f>IF(A1404="","",Spese!$D$63)</f>
        <v/>
      </c>
    </row>
    <row r="1405">
      <c r="A1405" s="5">
        <f>IFERROR(IF(OR(Spese!$A$63="",9&gt;Spese!$G$63),"",Spese!$A$63),"")</f>
        <v/>
      </c>
      <c r="B1405" s="23">
        <f>IF(A1405="","",Spese!$B$63)</f>
        <v/>
      </c>
      <c r="C1405" s="23">
        <f>IF(A1405="","",Spese!$C$63)</f>
        <v/>
      </c>
      <c r="D1405" s="6">
        <f>IF(A1405="","",9)</f>
        <v/>
      </c>
      <c r="E1405" s="21">
        <f>IF(A1405="","",IFERROR(EDATE(Spese!$I$63,(D1405-1)*Spese!$H$63),""))</f>
        <v/>
      </c>
      <c r="F1405" s="38">
        <f>IF(A1405="","",IFERROR(IF(D1405=Spese!$G$63,Spese!$L$63-Spese!$M$63*(Spese!$G$63-1),Spese!$M$63),""))</f>
        <v/>
      </c>
      <c r="G1405" s="5">
        <f>IF(A1405="","",IFERROR(IF(Spese!$K$63="Annullato","Annullata",IF(Spese!$K$63="Sospeso","Sospesa",IF(Spese!$K$63="Da valutare","Da valutare",IF(E1405="","Da completare",IF(D1405&lt;=Spese!$J$63,"Saldata",IF(E1405&lt;Parametri!$B$3,"Scaduta",IF(E1405&lt;=Parametri!$B$3+Parametri!$B$4,"In scadenza","Programmata"))))))),"Da completare"))</f>
        <v/>
      </c>
      <c r="H1405" s="23">
        <f>IF(A1405="","",Spese!$D$63)</f>
        <v/>
      </c>
    </row>
    <row r="1406">
      <c r="A1406" s="9">
        <f>IFERROR(IF(OR(Spese!$A$63="",10&gt;Spese!$G$63),"",Spese!$A$63),"")</f>
        <v/>
      </c>
      <c r="B1406" s="27">
        <f>IF(A1406="","",Spese!$B$63)</f>
        <v/>
      </c>
      <c r="C1406" s="27">
        <f>IF(A1406="","",Spese!$C$63)</f>
        <v/>
      </c>
      <c r="D1406" s="10">
        <f>IF(A1406="","",10)</f>
        <v/>
      </c>
      <c r="E1406" s="25">
        <f>IF(A1406="","",IFERROR(EDATE(Spese!$I$63,(D1406-1)*Spese!$H$63),""))</f>
        <v/>
      </c>
      <c r="F1406" s="40">
        <f>IF(A1406="","",IFERROR(IF(D1406=Spese!$G$63,Spese!$L$63-Spese!$M$63*(Spese!$G$63-1),Spese!$M$63),""))</f>
        <v/>
      </c>
      <c r="G1406" s="9">
        <f>IF(A1406="","",IFERROR(IF(Spese!$K$63="Annullato","Annullata",IF(Spese!$K$63="Sospeso","Sospesa",IF(Spese!$K$63="Da valutare","Da valutare",IF(E1406="","Da completare",IF(D1406&lt;=Spese!$J$63,"Saldata",IF(E1406&lt;Parametri!$B$3,"Scaduta",IF(E1406&lt;=Parametri!$B$3+Parametri!$B$4,"In scadenza","Programmata"))))))),"Da completare"))</f>
        <v/>
      </c>
      <c r="H1406" s="27">
        <f>IF(A1406="","",Spese!$D$63)</f>
        <v/>
      </c>
    </row>
    <row r="1407">
      <c r="A1407" s="5">
        <f>IFERROR(IF(OR(Spese!$A$63="",11&gt;Spese!$G$63),"",Spese!$A$63),"")</f>
        <v/>
      </c>
      <c r="B1407" s="23">
        <f>IF(A1407="","",Spese!$B$63)</f>
        <v/>
      </c>
      <c r="C1407" s="23">
        <f>IF(A1407="","",Spese!$C$63)</f>
        <v/>
      </c>
      <c r="D1407" s="6">
        <f>IF(A1407="","",11)</f>
        <v/>
      </c>
      <c r="E1407" s="21">
        <f>IF(A1407="","",IFERROR(EDATE(Spese!$I$63,(D1407-1)*Spese!$H$63),""))</f>
        <v/>
      </c>
      <c r="F1407" s="38">
        <f>IF(A1407="","",IFERROR(IF(D1407=Spese!$G$63,Spese!$L$63-Spese!$M$63*(Spese!$G$63-1),Spese!$M$63),""))</f>
        <v/>
      </c>
      <c r="G1407" s="5">
        <f>IF(A1407="","",IFERROR(IF(Spese!$K$63="Annullato","Annullata",IF(Spese!$K$63="Sospeso","Sospesa",IF(Spese!$K$63="Da valutare","Da valutare",IF(E1407="","Da completare",IF(D1407&lt;=Spese!$J$63,"Saldata",IF(E1407&lt;Parametri!$B$3,"Scaduta",IF(E1407&lt;=Parametri!$B$3+Parametri!$B$4,"In scadenza","Programmata"))))))),"Da completare"))</f>
        <v/>
      </c>
      <c r="H1407" s="23">
        <f>IF(A1407="","",Spese!$D$63)</f>
        <v/>
      </c>
    </row>
    <row r="1408">
      <c r="A1408" s="9">
        <f>IFERROR(IF(OR(Spese!$A$63="",12&gt;Spese!$G$63),"",Spese!$A$63),"")</f>
        <v/>
      </c>
      <c r="B1408" s="27">
        <f>IF(A1408="","",Spese!$B$63)</f>
        <v/>
      </c>
      <c r="C1408" s="27">
        <f>IF(A1408="","",Spese!$C$63)</f>
        <v/>
      </c>
      <c r="D1408" s="10">
        <f>IF(A1408="","",12)</f>
        <v/>
      </c>
      <c r="E1408" s="25">
        <f>IF(A1408="","",IFERROR(EDATE(Spese!$I$63,(D1408-1)*Spese!$H$63),""))</f>
        <v/>
      </c>
      <c r="F1408" s="40">
        <f>IF(A1408="","",IFERROR(IF(D1408=Spese!$G$63,Spese!$L$63-Spese!$M$63*(Spese!$G$63-1),Spese!$M$63),""))</f>
        <v/>
      </c>
      <c r="G1408" s="9">
        <f>IF(A1408="","",IFERROR(IF(Spese!$K$63="Annullato","Annullata",IF(Spese!$K$63="Sospeso","Sospesa",IF(Spese!$K$63="Da valutare","Da valutare",IF(E1408="","Da completare",IF(D1408&lt;=Spese!$J$63,"Saldata",IF(E1408&lt;Parametri!$B$3,"Scaduta",IF(E1408&lt;=Parametri!$B$3+Parametri!$B$4,"In scadenza","Programmata"))))))),"Da completare"))</f>
        <v/>
      </c>
      <c r="H1408" s="27">
        <f>IF(A1408="","",Spese!$D$63)</f>
        <v/>
      </c>
    </row>
    <row r="1409">
      <c r="A1409" s="5">
        <f>IFERROR(IF(OR(Spese!$A$63="",13&gt;Spese!$G$63),"",Spese!$A$63),"")</f>
        <v/>
      </c>
      <c r="B1409" s="23">
        <f>IF(A1409="","",Spese!$B$63)</f>
        <v/>
      </c>
      <c r="C1409" s="23">
        <f>IF(A1409="","",Spese!$C$63)</f>
        <v/>
      </c>
      <c r="D1409" s="6">
        <f>IF(A1409="","",13)</f>
        <v/>
      </c>
      <c r="E1409" s="21">
        <f>IF(A1409="","",IFERROR(EDATE(Spese!$I$63,(D1409-1)*Spese!$H$63),""))</f>
        <v/>
      </c>
      <c r="F1409" s="38">
        <f>IF(A1409="","",IFERROR(IF(D1409=Spese!$G$63,Spese!$L$63-Spese!$M$63*(Spese!$G$63-1),Spese!$M$63),""))</f>
        <v/>
      </c>
      <c r="G1409" s="5">
        <f>IF(A1409="","",IFERROR(IF(Spese!$K$63="Annullato","Annullata",IF(Spese!$K$63="Sospeso","Sospesa",IF(Spese!$K$63="Da valutare","Da valutare",IF(E1409="","Da completare",IF(D1409&lt;=Spese!$J$63,"Saldata",IF(E1409&lt;Parametri!$B$3,"Scaduta",IF(E1409&lt;=Parametri!$B$3+Parametri!$B$4,"In scadenza","Programmata"))))))),"Da completare"))</f>
        <v/>
      </c>
      <c r="H1409" s="23">
        <f>IF(A1409="","",Spese!$D$63)</f>
        <v/>
      </c>
    </row>
    <row r="1410">
      <c r="A1410" s="9">
        <f>IFERROR(IF(OR(Spese!$A$63="",14&gt;Spese!$G$63),"",Spese!$A$63),"")</f>
        <v/>
      </c>
      <c r="B1410" s="27">
        <f>IF(A1410="","",Spese!$B$63)</f>
        <v/>
      </c>
      <c r="C1410" s="27">
        <f>IF(A1410="","",Spese!$C$63)</f>
        <v/>
      </c>
      <c r="D1410" s="10">
        <f>IF(A1410="","",14)</f>
        <v/>
      </c>
      <c r="E1410" s="25">
        <f>IF(A1410="","",IFERROR(EDATE(Spese!$I$63,(D1410-1)*Spese!$H$63),""))</f>
        <v/>
      </c>
      <c r="F1410" s="40">
        <f>IF(A1410="","",IFERROR(IF(D1410=Spese!$G$63,Spese!$L$63-Spese!$M$63*(Spese!$G$63-1),Spese!$M$63),""))</f>
        <v/>
      </c>
      <c r="G1410" s="9">
        <f>IF(A1410="","",IFERROR(IF(Spese!$K$63="Annullato","Annullata",IF(Spese!$K$63="Sospeso","Sospesa",IF(Spese!$K$63="Da valutare","Da valutare",IF(E1410="","Da completare",IF(D1410&lt;=Spese!$J$63,"Saldata",IF(E1410&lt;Parametri!$B$3,"Scaduta",IF(E1410&lt;=Parametri!$B$3+Parametri!$B$4,"In scadenza","Programmata"))))))),"Da completare"))</f>
        <v/>
      </c>
      <c r="H1410" s="27">
        <f>IF(A1410="","",Spese!$D$63)</f>
        <v/>
      </c>
    </row>
    <row r="1411">
      <c r="A1411" s="5">
        <f>IFERROR(IF(OR(Spese!$A$63="",15&gt;Spese!$G$63),"",Spese!$A$63),"")</f>
        <v/>
      </c>
      <c r="B1411" s="23">
        <f>IF(A1411="","",Spese!$B$63)</f>
        <v/>
      </c>
      <c r="C1411" s="23">
        <f>IF(A1411="","",Spese!$C$63)</f>
        <v/>
      </c>
      <c r="D1411" s="6">
        <f>IF(A1411="","",15)</f>
        <v/>
      </c>
      <c r="E1411" s="21">
        <f>IF(A1411="","",IFERROR(EDATE(Spese!$I$63,(D1411-1)*Spese!$H$63),""))</f>
        <v/>
      </c>
      <c r="F1411" s="38">
        <f>IF(A1411="","",IFERROR(IF(D1411=Spese!$G$63,Spese!$L$63-Spese!$M$63*(Spese!$G$63-1),Spese!$M$63),""))</f>
        <v/>
      </c>
      <c r="G1411" s="5">
        <f>IF(A1411="","",IFERROR(IF(Spese!$K$63="Annullato","Annullata",IF(Spese!$K$63="Sospeso","Sospesa",IF(Spese!$K$63="Da valutare","Da valutare",IF(E1411="","Da completare",IF(D1411&lt;=Spese!$J$63,"Saldata",IF(E1411&lt;Parametri!$B$3,"Scaduta",IF(E1411&lt;=Parametri!$B$3+Parametri!$B$4,"In scadenza","Programmata"))))))),"Da completare"))</f>
        <v/>
      </c>
      <c r="H1411" s="23">
        <f>IF(A1411="","",Spese!$D$63)</f>
        <v/>
      </c>
    </row>
    <row r="1412">
      <c r="A1412" s="9">
        <f>IFERROR(IF(OR(Spese!$A$63="",16&gt;Spese!$G$63),"",Spese!$A$63),"")</f>
        <v/>
      </c>
      <c r="B1412" s="27">
        <f>IF(A1412="","",Spese!$B$63)</f>
        <v/>
      </c>
      <c r="C1412" s="27">
        <f>IF(A1412="","",Spese!$C$63)</f>
        <v/>
      </c>
      <c r="D1412" s="10">
        <f>IF(A1412="","",16)</f>
        <v/>
      </c>
      <c r="E1412" s="25">
        <f>IF(A1412="","",IFERROR(EDATE(Spese!$I$63,(D1412-1)*Spese!$H$63),""))</f>
        <v/>
      </c>
      <c r="F1412" s="40">
        <f>IF(A1412="","",IFERROR(IF(D1412=Spese!$G$63,Spese!$L$63-Spese!$M$63*(Spese!$G$63-1),Spese!$M$63),""))</f>
        <v/>
      </c>
      <c r="G1412" s="9">
        <f>IF(A1412="","",IFERROR(IF(Spese!$K$63="Annullato","Annullata",IF(Spese!$K$63="Sospeso","Sospesa",IF(Spese!$K$63="Da valutare","Da valutare",IF(E1412="","Da completare",IF(D1412&lt;=Spese!$J$63,"Saldata",IF(E1412&lt;Parametri!$B$3,"Scaduta",IF(E1412&lt;=Parametri!$B$3+Parametri!$B$4,"In scadenza","Programmata"))))))),"Da completare"))</f>
        <v/>
      </c>
      <c r="H1412" s="27">
        <f>IF(A1412="","",Spese!$D$63)</f>
        <v/>
      </c>
    </row>
    <row r="1413">
      <c r="A1413" s="5">
        <f>IFERROR(IF(OR(Spese!$A$63="",17&gt;Spese!$G$63),"",Spese!$A$63),"")</f>
        <v/>
      </c>
      <c r="B1413" s="23">
        <f>IF(A1413="","",Spese!$B$63)</f>
        <v/>
      </c>
      <c r="C1413" s="23">
        <f>IF(A1413="","",Spese!$C$63)</f>
        <v/>
      </c>
      <c r="D1413" s="6">
        <f>IF(A1413="","",17)</f>
        <v/>
      </c>
      <c r="E1413" s="21">
        <f>IF(A1413="","",IFERROR(EDATE(Spese!$I$63,(D1413-1)*Spese!$H$63),""))</f>
        <v/>
      </c>
      <c r="F1413" s="38">
        <f>IF(A1413="","",IFERROR(IF(D1413=Spese!$G$63,Spese!$L$63-Spese!$M$63*(Spese!$G$63-1),Spese!$M$63),""))</f>
        <v/>
      </c>
      <c r="G1413" s="5">
        <f>IF(A1413="","",IFERROR(IF(Spese!$K$63="Annullato","Annullata",IF(Spese!$K$63="Sospeso","Sospesa",IF(Spese!$K$63="Da valutare","Da valutare",IF(E1413="","Da completare",IF(D1413&lt;=Spese!$J$63,"Saldata",IF(E1413&lt;Parametri!$B$3,"Scaduta",IF(E1413&lt;=Parametri!$B$3+Parametri!$B$4,"In scadenza","Programmata"))))))),"Da completare"))</f>
        <v/>
      </c>
      <c r="H1413" s="23">
        <f>IF(A1413="","",Spese!$D$63)</f>
        <v/>
      </c>
    </row>
    <row r="1414">
      <c r="A1414" s="9">
        <f>IFERROR(IF(OR(Spese!$A$63="",18&gt;Spese!$G$63),"",Spese!$A$63),"")</f>
        <v/>
      </c>
      <c r="B1414" s="27">
        <f>IF(A1414="","",Spese!$B$63)</f>
        <v/>
      </c>
      <c r="C1414" s="27">
        <f>IF(A1414="","",Spese!$C$63)</f>
        <v/>
      </c>
      <c r="D1414" s="10">
        <f>IF(A1414="","",18)</f>
        <v/>
      </c>
      <c r="E1414" s="25">
        <f>IF(A1414="","",IFERROR(EDATE(Spese!$I$63,(D1414-1)*Spese!$H$63),""))</f>
        <v/>
      </c>
      <c r="F1414" s="40">
        <f>IF(A1414="","",IFERROR(IF(D1414=Spese!$G$63,Spese!$L$63-Spese!$M$63*(Spese!$G$63-1),Spese!$M$63),""))</f>
        <v/>
      </c>
      <c r="G1414" s="9">
        <f>IF(A1414="","",IFERROR(IF(Spese!$K$63="Annullato","Annullata",IF(Spese!$K$63="Sospeso","Sospesa",IF(Spese!$K$63="Da valutare","Da valutare",IF(E1414="","Da completare",IF(D1414&lt;=Spese!$J$63,"Saldata",IF(E1414&lt;Parametri!$B$3,"Scaduta",IF(E1414&lt;=Parametri!$B$3+Parametri!$B$4,"In scadenza","Programmata"))))))),"Da completare"))</f>
        <v/>
      </c>
      <c r="H1414" s="27">
        <f>IF(A1414="","",Spese!$D$63)</f>
        <v/>
      </c>
    </row>
    <row r="1415">
      <c r="A1415" s="5">
        <f>IFERROR(IF(OR(Spese!$A$63="",19&gt;Spese!$G$63),"",Spese!$A$63),"")</f>
        <v/>
      </c>
      <c r="B1415" s="23">
        <f>IF(A1415="","",Spese!$B$63)</f>
        <v/>
      </c>
      <c r="C1415" s="23">
        <f>IF(A1415="","",Spese!$C$63)</f>
        <v/>
      </c>
      <c r="D1415" s="6">
        <f>IF(A1415="","",19)</f>
        <v/>
      </c>
      <c r="E1415" s="21">
        <f>IF(A1415="","",IFERROR(EDATE(Spese!$I$63,(D1415-1)*Spese!$H$63),""))</f>
        <v/>
      </c>
      <c r="F1415" s="38">
        <f>IF(A1415="","",IFERROR(IF(D1415=Spese!$G$63,Spese!$L$63-Spese!$M$63*(Spese!$G$63-1),Spese!$M$63),""))</f>
        <v/>
      </c>
      <c r="G1415" s="5">
        <f>IF(A1415="","",IFERROR(IF(Spese!$K$63="Annullato","Annullata",IF(Spese!$K$63="Sospeso","Sospesa",IF(Spese!$K$63="Da valutare","Da valutare",IF(E1415="","Da completare",IF(D1415&lt;=Spese!$J$63,"Saldata",IF(E1415&lt;Parametri!$B$3,"Scaduta",IF(E1415&lt;=Parametri!$B$3+Parametri!$B$4,"In scadenza","Programmata"))))))),"Da completare"))</f>
        <v/>
      </c>
      <c r="H1415" s="23">
        <f>IF(A1415="","",Spese!$D$63)</f>
        <v/>
      </c>
    </row>
    <row r="1416">
      <c r="A1416" s="9">
        <f>IFERROR(IF(OR(Spese!$A$63="",20&gt;Spese!$G$63),"",Spese!$A$63),"")</f>
        <v/>
      </c>
      <c r="B1416" s="27">
        <f>IF(A1416="","",Spese!$B$63)</f>
        <v/>
      </c>
      <c r="C1416" s="27">
        <f>IF(A1416="","",Spese!$C$63)</f>
        <v/>
      </c>
      <c r="D1416" s="10">
        <f>IF(A1416="","",20)</f>
        <v/>
      </c>
      <c r="E1416" s="25">
        <f>IF(A1416="","",IFERROR(EDATE(Spese!$I$63,(D1416-1)*Spese!$H$63),""))</f>
        <v/>
      </c>
      <c r="F1416" s="40">
        <f>IF(A1416="","",IFERROR(IF(D1416=Spese!$G$63,Spese!$L$63-Spese!$M$63*(Spese!$G$63-1),Spese!$M$63),""))</f>
        <v/>
      </c>
      <c r="G1416" s="9">
        <f>IF(A1416="","",IFERROR(IF(Spese!$K$63="Annullato","Annullata",IF(Spese!$K$63="Sospeso","Sospesa",IF(Spese!$K$63="Da valutare","Da valutare",IF(E1416="","Da completare",IF(D1416&lt;=Spese!$J$63,"Saldata",IF(E1416&lt;Parametri!$B$3,"Scaduta",IF(E1416&lt;=Parametri!$B$3+Parametri!$B$4,"In scadenza","Programmata"))))))),"Da completare"))</f>
        <v/>
      </c>
      <c r="H1416" s="27">
        <f>IF(A1416="","",Spese!$D$63)</f>
        <v/>
      </c>
    </row>
    <row r="1417">
      <c r="A1417" s="5">
        <f>IFERROR(IF(OR(Spese!$A$63="",21&gt;Spese!$G$63),"",Spese!$A$63),"")</f>
        <v/>
      </c>
      <c r="B1417" s="23">
        <f>IF(A1417="","",Spese!$B$63)</f>
        <v/>
      </c>
      <c r="C1417" s="23">
        <f>IF(A1417="","",Spese!$C$63)</f>
        <v/>
      </c>
      <c r="D1417" s="6">
        <f>IF(A1417="","",21)</f>
        <v/>
      </c>
      <c r="E1417" s="21">
        <f>IF(A1417="","",IFERROR(EDATE(Spese!$I$63,(D1417-1)*Spese!$H$63),""))</f>
        <v/>
      </c>
      <c r="F1417" s="38">
        <f>IF(A1417="","",IFERROR(IF(D1417=Spese!$G$63,Spese!$L$63-Spese!$M$63*(Spese!$G$63-1),Spese!$M$63),""))</f>
        <v/>
      </c>
      <c r="G1417" s="5">
        <f>IF(A1417="","",IFERROR(IF(Spese!$K$63="Annullato","Annullata",IF(Spese!$K$63="Sospeso","Sospesa",IF(Spese!$K$63="Da valutare","Da valutare",IF(E1417="","Da completare",IF(D1417&lt;=Spese!$J$63,"Saldata",IF(E1417&lt;Parametri!$B$3,"Scaduta",IF(E1417&lt;=Parametri!$B$3+Parametri!$B$4,"In scadenza","Programmata"))))))),"Da completare"))</f>
        <v/>
      </c>
      <c r="H1417" s="23">
        <f>IF(A1417="","",Spese!$D$63)</f>
        <v/>
      </c>
    </row>
    <row r="1418">
      <c r="A1418" s="9">
        <f>IFERROR(IF(OR(Spese!$A$63="",22&gt;Spese!$G$63),"",Spese!$A$63),"")</f>
        <v/>
      </c>
      <c r="B1418" s="27">
        <f>IF(A1418="","",Spese!$B$63)</f>
        <v/>
      </c>
      <c r="C1418" s="27">
        <f>IF(A1418="","",Spese!$C$63)</f>
        <v/>
      </c>
      <c r="D1418" s="10">
        <f>IF(A1418="","",22)</f>
        <v/>
      </c>
      <c r="E1418" s="25">
        <f>IF(A1418="","",IFERROR(EDATE(Spese!$I$63,(D1418-1)*Spese!$H$63),""))</f>
        <v/>
      </c>
      <c r="F1418" s="40">
        <f>IF(A1418="","",IFERROR(IF(D1418=Spese!$G$63,Spese!$L$63-Spese!$M$63*(Spese!$G$63-1),Spese!$M$63),""))</f>
        <v/>
      </c>
      <c r="G1418" s="9">
        <f>IF(A1418="","",IFERROR(IF(Spese!$K$63="Annullato","Annullata",IF(Spese!$K$63="Sospeso","Sospesa",IF(Spese!$K$63="Da valutare","Da valutare",IF(E1418="","Da completare",IF(D1418&lt;=Spese!$J$63,"Saldata",IF(E1418&lt;Parametri!$B$3,"Scaduta",IF(E1418&lt;=Parametri!$B$3+Parametri!$B$4,"In scadenza","Programmata"))))))),"Da completare"))</f>
        <v/>
      </c>
      <c r="H1418" s="27">
        <f>IF(A1418="","",Spese!$D$63)</f>
        <v/>
      </c>
    </row>
    <row r="1419">
      <c r="A1419" s="5">
        <f>IFERROR(IF(OR(Spese!$A$63="",23&gt;Spese!$G$63),"",Spese!$A$63),"")</f>
        <v/>
      </c>
      <c r="B1419" s="23">
        <f>IF(A1419="","",Spese!$B$63)</f>
        <v/>
      </c>
      <c r="C1419" s="23">
        <f>IF(A1419="","",Spese!$C$63)</f>
        <v/>
      </c>
      <c r="D1419" s="6">
        <f>IF(A1419="","",23)</f>
        <v/>
      </c>
      <c r="E1419" s="21">
        <f>IF(A1419="","",IFERROR(EDATE(Spese!$I$63,(D1419-1)*Spese!$H$63),""))</f>
        <v/>
      </c>
      <c r="F1419" s="38">
        <f>IF(A1419="","",IFERROR(IF(D1419=Spese!$G$63,Spese!$L$63-Spese!$M$63*(Spese!$G$63-1),Spese!$M$63),""))</f>
        <v/>
      </c>
      <c r="G1419" s="5">
        <f>IF(A1419="","",IFERROR(IF(Spese!$K$63="Annullato","Annullata",IF(Spese!$K$63="Sospeso","Sospesa",IF(Spese!$K$63="Da valutare","Da valutare",IF(E1419="","Da completare",IF(D1419&lt;=Spese!$J$63,"Saldata",IF(E1419&lt;Parametri!$B$3,"Scaduta",IF(E1419&lt;=Parametri!$B$3+Parametri!$B$4,"In scadenza","Programmata"))))))),"Da completare"))</f>
        <v/>
      </c>
      <c r="H1419" s="23">
        <f>IF(A1419="","",Spese!$D$63)</f>
        <v/>
      </c>
    </row>
    <row r="1420">
      <c r="A1420" s="9">
        <f>IFERROR(IF(OR(Spese!$A$63="",24&gt;Spese!$G$63),"",Spese!$A$63),"")</f>
        <v/>
      </c>
      <c r="B1420" s="27">
        <f>IF(A1420="","",Spese!$B$63)</f>
        <v/>
      </c>
      <c r="C1420" s="27">
        <f>IF(A1420="","",Spese!$C$63)</f>
        <v/>
      </c>
      <c r="D1420" s="10">
        <f>IF(A1420="","",24)</f>
        <v/>
      </c>
      <c r="E1420" s="25">
        <f>IF(A1420="","",IFERROR(EDATE(Spese!$I$63,(D1420-1)*Spese!$H$63),""))</f>
        <v/>
      </c>
      <c r="F1420" s="40">
        <f>IF(A1420="","",IFERROR(IF(D1420=Spese!$G$63,Spese!$L$63-Spese!$M$63*(Spese!$G$63-1),Spese!$M$63),""))</f>
        <v/>
      </c>
      <c r="G1420" s="9">
        <f>IF(A1420="","",IFERROR(IF(Spese!$K$63="Annullato","Annullata",IF(Spese!$K$63="Sospeso","Sospesa",IF(Spese!$K$63="Da valutare","Da valutare",IF(E1420="","Da completare",IF(D1420&lt;=Spese!$J$63,"Saldata",IF(E1420&lt;Parametri!$B$3,"Scaduta",IF(E1420&lt;=Parametri!$B$3+Parametri!$B$4,"In scadenza","Programmata"))))))),"Da completare"))</f>
        <v/>
      </c>
      <c r="H1420" s="27">
        <f>IF(A1420="","",Spese!$D$63)</f>
        <v/>
      </c>
    </row>
    <row r="1421">
      <c r="A1421" s="5">
        <f>IFERROR(IF(OR(Spese!$A$64="",1&gt;Spese!$G$64),"",Spese!$A$64),"")</f>
        <v/>
      </c>
      <c r="B1421" s="23">
        <f>IF(A1421="","",Spese!$B$64)</f>
        <v/>
      </c>
      <c r="C1421" s="23">
        <f>IF(A1421="","",Spese!$C$64)</f>
        <v/>
      </c>
      <c r="D1421" s="6">
        <f>IF(A1421="","",1)</f>
        <v/>
      </c>
      <c r="E1421" s="21">
        <f>IF(A1421="","",IFERROR(EDATE(Spese!$I$64,(D1421-1)*Spese!$H$64),""))</f>
        <v/>
      </c>
      <c r="F1421" s="38">
        <f>IF(A1421="","",IFERROR(IF(D1421=Spese!$G$64,Spese!$L$64-Spese!$M$64*(Spese!$G$64-1),Spese!$M$64),""))</f>
        <v/>
      </c>
      <c r="G1421" s="5">
        <f>IF(A1421="","",IFERROR(IF(Spese!$K$64="Annullato","Annullata",IF(Spese!$K$64="Sospeso","Sospesa",IF(Spese!$K$64="Da valutare","Da valutare",IF(E1421="","Da completare",IF(D1421&lt;=Spese!$J$64,"Saldata",IF(E1421&lt;Parametri!$B$3,"Scaduta",IF(E1421&lt;=Parametri!$B$3+Parametri!$B$4,"In scadenza","Programmata"))))))),"Da completare"))</f>
        <v/>
      </c>
      <c r="H1421" s="23">
        <f>IF(A1421="","",Spese!$D$64)</f>
        <v/>
      </c>
    </row>
    <row r="1422">
      <c r="A1422" s="9">
        <f>IFERROR(IF(OR(Spese!$A$64="",2&gt;Spese!$G$64),"",Spese!$A$64),"")</f>
        <v/>
      </c>
      <c r="B1422" s="27">
        <f>IF(A1422="","",Spese!$B$64)</f>
        <v/>
      </c>
      <c r="C1422" s="27">
        <f>IF(A1422="","",Spese!$C$64)</f>
        <v/>
      </c>
      <c r="D1422" s="10">
        <f>IF(A1422="","",2)</f>
        <v/>
      </c>
      <c r="E1422" s="25">
        <f>IF(A1422="","",IFERROR(EDATE(Spese!$I$64,(D1422-1)*Spese!$H$64),""))</f>
        <v/>
      </c>
      <c r="F1422" s="40">
        <f>IF(A1422="","",IFERROR(IF(D1422=Spese!$G$64,Spese!$L$64-Spese!$M$64*(Spese!$G$64-1),Spese!$M$64),""))</f>
        <v/>
      </c>
      <c r="G1422" s="9">
        <f>IF(A1422="","",IFERROR(IF(Spese!$K$64="Annullato","Annullata",IF(Spese!$K$64="Sospeso","Sospesa",IF(Spese!$K$64="Da valutare","Da valutare",IF(E1422="","Da completare",IF(D1422&lt;=Spese!$J$64,"Saldata",IF(E1422&lt;Parametri!$B$3,"Scaduta",IF(E1422&lt;=Parametri!$B$3+Parametri!$B$4,"In scadenza","Programmata"))))))),"Da completare"))</f>
        <v/>
      </c>
      <c r="H1422" s="27">
        <f>IF(A1422="","",Spese!$D$64)</f>
        <v/>
      </c>
    </row>
    <row r="1423">
      <c r="A1423" s="5">
        <f>IFERROR(IF(OR(Spese!$A$64="",3&gt;Spese!$G$64),"",Spese!$A$64),"")</f>
        <v/>
      </c>
      <c r="B1423" s="23">
        <f>IF(A1423="","",Spese!$B$64)</f>
        <v/>
      </c>
      <c r="C1423" s="23">
        <f>IF(A1423="","",Spese!$C$64)</f>
        <v/>
      </c>
      <c r="D1423" s="6">
        <f>IF(A1423="","",3)</f>
        <v/>
      </c>
      <c r="E1423" s="21">
        <f>IF(A1423="","",IFERROR(EDATE(Spese!$I$64,(D1423-1)*Spese!$H$64),""))</f>
        <v/>
      </c>
      <c r="F1423" s="38">
        <f>IF(A1423="","",IFERROR(IF(D1423=Spese!$G$64,Spese!$L$64-Spese!$M$64*(Spese!$G$64-1),Spese!$M$64),""))</f>
        <v/>
      </c>
      <c r="G1423" s="5">
        <f>IF(A1423="","",IFERROR(IF(Spese!$K$64="Annullato","Annullata",IF(Spese!$K$64="Sospeso","Sospesa",IF(Spese!$K$64="Da valutare","Da valutare",IF(E1423="","Da completare",IF(D1423&lt;=Spese!$J$64,"Saldata",IF(E1423&lt;Parametri!$B$3,"Scaduta",IF(E1423&lt;=Parametri!$B$3+Parametri!$B$4,"In scadenza","Programmata"))))))),"Da completare"))</f>
        <v/>
      </c>
      <c r="H1423" s="23">
        <f>IF(A1423="","",Spese!$D$64)</f>
        <v/>
      </c>
    </row>
    <row r="1424">
      <c r="A1424" s="9">
        <f>IFERROR(IF(OR(Spese!$A$64="",4&gt;Spese!$G$64),"",Spese!$A$64),"")</f>
        <v/>
      </c>
      <c r="B1424" s="27">
        <f>IF(A1424="","",Spese!$B$64)</f>
        <v/>
      </c>
      <c r="C1424" s="27">
        <f>IF(A1424="","",Spese!$C$64)</f>
        <v/>
      </c>
      <c r="D1424" s="10">
        <f>IF(A1424="","",4)</f>
        <v/>
      </c>
      <c r="E1424" s="25">
        <f>IF(A1424="","",IFERROR(EDATE(Spese!$I$64,(D1424-1)*Spese!$H$64),""))</f>
        <v/>
      </c>
      <c r="F1424" s="40">
        <f>IF(A1424="","",IFERROR(IF(D1424=Spese!$G$64,Spese!$L$64-Spese!$M$64*(Spese!$G$64-1),Spese!$M$64),""))</f>
        <v/>
      </c>
      <c r="G1424" s="9">
        <f>IF(A1424="","",IFERROR(IF(Spese!$K$64="Annullato","Annullata",IF(Spese!$K$64="Sospeso","Sospesa",IF(Spese!$K$64="Da valutare","Da valutare",IF(E1424="","Da completare",IF(D1424&lt;=Spese!$J$64,"Saldata",IF(E1424&lt;Parametri!$B$3,"Scaduta",IF(E1424&lt;=Parametri!$B$3+Parametri!$B$4,"In scadenza","Programmata"))))))),"Da completare"))</f>
        <v/>
      </c>
      <c r="H1424" s="27">
        <f>IF(A1424="","",Spese!$D$64)</f>
        <v/>
      </c>
    </row>
    <row r="1425">
      <c r="A1425" s="5">
        <f>IFERROR(IF(OR(Spese!$A$64="",5&gt;Spese!$G$64),"",Spese!$A$64),"")</f>
        <v/>
      </c>
      <c r="B1425" s="23">
        <f>IF(A1425="","",Spese!$B$64)</f>
        <v/>
      </c>
      <c r="C1425" s="23">
        <f>IF(A1425="","",Spese!$C$64)</f>
        <v/>
      </c>
      <c r="D1425" s="6">
        <f>IF(A1425="","",5)</f>
        <v/>
      </c>
      <c r="E1425" s="21">
        <f>IF(A1425="","",IFERROR(EDATE(Spese!$I$64,(D1425-1)*Spese!$H$64),""))</f>
        <v/>
      </c>
      <c r="F1425" s="38">
        <f>IF(A1425="","",IFERROR(IF(D1425=Spese!$G$64,Spese!$L$64-Spese!$M$64*(Spese!$G$64-1),Spese!$M$64),""))</f>
        <v/>
      </c>
      <c r="G1425" s="5">
        <f>IF(A1425="","",IFERROR(IF(Spese!$K$64="Annullato","Annullata",IF(Spese!$K$64="Sospeso","Sospesa",IF(Spese!$K$64="Da valutare","Da valutare",IF(E1425="","Da completare",IF(D1425&lt;=Spese!$J$64,"Saldata",IF(E1425&lt;Parametri!$B$3,"Scaduta",IF(E1425&lt;=Parametri!$B$3+Parametri!$B$4,"In scadenza","Programmata"))))))),"Da completare"))</f>
        <v/>
      </c>
      <c r="H1425" s="23">
        <f>IF(A1425="","",Spese!$D$64)</f>
        <v/>
      </c>
    </row>
    <row r="1426">
      <c r="A1426" s="9">
        <f>IFERROR(IF(OR(Spese!$A$64="",6&gt;Spese!$G$64),"",Spese!$A$64),"")</f>
        <v/>
      </c>
      <c r="B1426" s="27">
        <f>IF(A1426="","",Spese!$B$64)</f>
        <v/>
      </c>
      <c r="C1426" s="27">
        <f>IF(A1426="","",Spese!$C$64)</f>
        <v/>
      </c>
      <c r="D1426" s="10">
        <f>IF(A1426="","",6)</f>
        <v/>
      </c>
      <c r="E1426" s="25">
        <f>IF(A1426="","",IFERROR(EDATE(Spese!$I$64,(D1426-1)*Spese!$H$64),""))</f>
        <v/>
      </c>
      <c r="F1426" s="40">
        <f>IF(A1426="","",IFERROR(IF(D1426=Spese!$G$64,Spese!$L$64-Spese!$M$64*(Spese!$G$64-1),Spese!$M$64),""))</f>
        <v/>
      </c>
      <c r="G1426" s="9">
        <f>IF(A1426="","",IFERROR(IF(Spese!$K$64="Annullato","Annullata",IF(Spese!$K$64="Sospeso","Sospesa",IF(Spese!$K$64="Da valutare","Da valutare",IF(E1426="","Da completare",IF(D1426&lt;=Spese!$J$64,"Saldata",IF(E1426&lt;Parametri!$B$3,"Scaduta",IF(E1426&lt;=Parametri!$B$3+Parametri!$B$4,"In scadenza","Programmata"))))))),"Da completare"))</f>
        <v/>
      </c>
      <c r="H1426" s="27">
        <f>IF(A1426="","",Spese!$D$64)</f>
        <v/>
      </c>
    </row>
    <row r="1427">
      <c r="A1427" s="5">
        <f>IFERROR(IF(OR(Spese!$A$64="",7&gt;Spese!$G$64),"",Spese!$A$64),"")</f>
        <v/>
      </c>
      <c r="B1427" s="23">
        <f>IF(A1427="","",Spese!$B$64)</f>
        <v/>
      </c>
      <c r="C1427" s="23">
        <f>IF(A1427="","",Spese!$C$64)</f>
        <v/>
      </c>
      <c r="D1427" s="6">
        <f>IF(A1427="","",7)</f>
        <v/>
      </c>
      <c r="E1427" s="21">
        <f>IF(A1427="","",IFERROR(EDATE(Spese!$I$64,(D1427-1)*Spese!$H$64),""))</f>
        <v/>
      </c>
      <c r="F1427" s="38">
        <f>IF(A1427="","",IFERROR(IF(D1427=Spese!$G$64,Spese!$L$64-Spese!$M$64*(Spese!$G$64-1),Spese!$M$64),""))</f>
        <v/>
      </c>
      <c r="G1427" s="5">
        <f>IF(A1427="","",IFERROR(IF(Spese!$K$64="Annullato","Annullata",IF(Spese!$K$64="Sospeso","Sospesa",IF(Spese!$K$64="Da valutare","Da valutare",IF(E1427="","Da completare",IF(D1427&lt;=Spese!$J$64,"Saldata",IF(E1427&lt;Parametri!$B$3,"Scaduta",IF(E1427&lt;=Parametri!$B$3+Parametri!$B$4,"In scadenza","Programmata"))))))),"Da completare"))</f>
        <v/>
      </c>
      <c r="H1427" s="23">
        <f>IF(A1427="","",Spese!$D$64)</f>
        <v/>
      </c>
    </row>
    <row r="1428">
      <c r="A1428" s="9">
        <f>IFERROR(IF(OR(Spese!$A$64="",8&gt;Spese!$G$64),"",Spese!$A$64),"")</f>
        <v/>
      </c>
      <c r="B1428" s="27">
        <f>IF(A1428="","",Spese!$B$64)</f>
        <v/>
      </c>
      <c r="C1428" s="27">
        <f>IF(A1428="","",Spese!$C$64)</f>
        <v/>
      </c>
      <c r="D1428" s="10">
        <f>IF(A1428="","",8)</f>
        <v/>
      </c>
      <c r="E1428" s="25">
        <f>IF(A1428="","",IFERROR(EDATE(Spese!$I$64,(D1428-1)*Spese!$H$64),""))</f>
        <v/>
      </c>
      <c r="F1428" s="40">
        <f>IF(A1428="","",IFERROR(IF(D1428=Spese!$G$64,Spese!$L$64-Spese!$M$64*(Spese!$G$64-1),Spese!$M$64),""))</f>
        <v/>
      </c>
      <c r="G1428" s="9">
        <f>IF(A1428="","",IFERROR(IF(Spese!$K$64="Annullato","Annullata",IF(Spese!$K$64="Sospeso","Sospesa",IF(Spese!$K$64="Da valutare","Da valutare",IF(E1428="","Da completare",IF(D1428&lt;=Spese!$J$64,"Saldata",IF(E1428&lt;Parametri!$B$3,"Scaduta",IF(E1428&lt;=Parametri!$B$3+Parametri!$B$4,"In scadenza","Programmata"))))))),"Da completare"))</f>
        <v/>
      </c>
      <c r="H1428" s="27">
        <f>IF(A1428="","",Spese!$D$64)</f>
        <v/>
      </c>
    </row>
    <row r="1429">
      <c r="A1429" s="5">
        <f>IFERROR(IF(OR(Spese!$A$64="",9&gt;Spese!$G$64),"",Spese!$A$64),"")</f>
        <v/>
      </c>
      <c r="B1429" s="23">
        <f>IF(A1429="","",Spese!$B$64)</f>
        <v/>
      </c>
      <c r="C1429" s="23">
        <f>IF(A1429="","",Spese!$C$64)</f>
        <v/>
      </c>
      <c r="D1429" s="6">
        <f>IF(A1429="","",9)</f>
        <v/>
      </c>
      <c r="E1429" s="21">
        <f>IF(A1429="","",IFERROR(EDATE(Spese!$I$64,(D1429-1)*Spese!$H$64),""))</f>
        <v/>
      </c>
      <c r="F1429" s="38">
        <f>IF(A1429="","",IFERROR(IF(D1429=Spese!$G$64,Spese!$L$64-Spese!$M$64*(Spese!$G$64-1),Spese!$M$64),""))</f>
        <v/>
      </c>
      <c r="G1429" s="5">
        <f>IF(A1429="","",IFERROR(IF(Spese!$K$64="Annullato","Annullata",IF(Spese!$K$64="Sospeso","Sospesa",IF(Spese!$K$64="Da valutare","Da valutare",IF(E1429="","Da completare",IF(D1429&lt;=Spese!$J$64,"Saldata",IF(E1429&lt;Parametri!$B$3,"Scaduta",IF(E1429&lt;=Parametri!$B$3+Parametri!$B$4,"In scadenza","Programmata"))))))),"Da completare"))</f>
        <v/>
      </c>
      <c r="H1429" s="23">
        <f>IF(A1429="","",Spese!$D$64)</f>
        <v/>
      </c>
    </row>
    <row r="1430">
      <c r="A1430" s="9">
        <f>IFERROR(IF(OR(Spese!$A$64="",10&gt;Spese!$G$64),"",Spese!$A$64),"")</f>
        <v/>
      </c>
      <c r="B1430" s="27">
        <f>IF(A1430="","",Spese!$B$64)</f>
        <v/>
      </c>
      <c r="C1430" s="27">
        <f>IF(A1430="","",Spese!$C$64)</f>
        <v/>
      </c>
      <c r="D1430" s="10">
        <f>IF(A1430="","",10)</f>
        <v/>
      </c>
      <c r="E1430" s="25">
        <f>IF(A1430="","",IFERROR(EDATE(Spese!$I$64,(D1430-1)*Spese!$H$64),""))</f>
        <v/>
      </c>
      <c r="F1430" s="40">
        <f>IF(A1430="","",IFERROR(IF(D1430=Spese!$G$64,Spese!$L$64-Spese!$M$64*(Spese!$G$64-1),Spese!$M$64),""))</f>
        <v/>
      </c>
      <c r="G1430" s="9">
        <f>IF(A1430="","",IFERROR(IF(Spese!$K$64="Annullato","Annullata",IF(Spese!$K$64="Sospeso","Sospesa",IF(Spese!$K$64="Da valutare","Da valutare",IF(E1430="","Da completare",IF(D1430&lt;=Spese!$J$64,"Saldata",IF(E1430&lt;Parametri!$B$3,"Scaduta",IF(E1430&lt;=Parametri!$B$3+Parametri!$B$4,"In scadenza","Programmata"))))))),"Da completare"))</f>
        <v/>
      </c>
      <c r="H1430" s="27">
        <f>IF(A1430="","",Spese!$D$64)</f>
        <v/>
      </c>
    </row>
    <row r="1431">
      <c r="A1431" s="5">
        <f>IFERROR(IF(OR(Spese!$A$64="",11&gt;Spese!$G$64),"",Spese!$A$64),"")</f>
        <v/>
      </c>
      <c r="B1431" s="23">
        <f>IF(A1431="","",Spese!$B$64)</f>
        <v/>
      </c>
      <c r="C1431" s="23">
        <f>IF(A1431="","",Spese!$C$64)</f>
        <v/>
      </c>
      <c r="D1431" s="6">
        <f>IF(A1431="","",11)</f>
        <v/>
      </c>
      <c r="E1431" s="21">
        <f>IF(A1431="","",IFERROR(EDATE(Spese!$I$64,(D1431-1)*Spese!$H$64),""))</f>
        <v/>
      </c>
      <c r="F1431" s="38">
        <f>IF(A1431="","",IFERROR(IF(D1431=Spese!$G$64,Spese!$L$64-Spese!$M$64*(Spese!$G$64-1),Spese!$M$64),""))</f>
        <v/>
      </c>
      <c r="G1431" s="5">
        <f>IF(A1431="","",IFERROR(IF(Spese!$K$64="Annullato","Annullata",IF(Spese!$K$64="Sospeso","Sospesa",IF(Spese!$K$64="Da valutare","Da valutare",IF(E1431="","Da completare",IF(D1431&lt;=Spese!$J$64,"Saldata",IF(E1431&lt;Parametri!$B$3,"Scaduta",IF(E1431&lt;=Parametri!$B$3+Parametri!$B$4,"In scadenza","Programmata"))))))),"Da completare"))</f>
        <v/>
      </c>
      <c r="H1431" s="23">
        <f>IF(A1431="","",Spese!$D$64)</f>
        <v/>
      </c>
    </row>
    <row r="1432">
      <c r="A1432" s="9">
        <f>IFERROR(IF(OR(Spese!$A$64="",12&gt;Spese!$G$64),"",Spese!$A$64),"")</f>
        <v/>
      </c>
      <c r="B1432" s="27">
        <f>IF(A1432="","",Spese!$B$64)</f>
        <v/>
      </c>
      <c r="C1432" s="27">
        <f>IF(A1432="","",Spese!$C$64)</f>
        <v/>
      </c>
      <c r="D1432" s="10">
        <f>IF(A1432="","",12)</f>
        <v/>
      </c>
      <c r="E1432" s="25">
        <f>IF(A1432="","",IFERROR(EDATE(Spese!$I$64,(D1432-1)*Spese!$H$64),""))</f>
        <v/>
      </c>
      <c r="F1432" s="40">
        <f>IF(A1432="","",IFERROR(IF(D1432=Spese!$G$64,Spese!$L$64-Spese!$M$64*(Spese!$G$64-1),Spese!$M$64),""))</f>
        <v/>
      </c>
      <c r="G1432" s="9">
        <f>IF(A1432="","",IFERROR(IF(Spese!$K$64="Annullato","Annullata",IF(Spese!$K$64="Sospeso","Sospesa",IF(Spese!$K$64="Da valutare","Da valutare",IF(E1432="","Da completare",IF(D1432&lt;=Spese!$J$64,"Saldata",IF(E1432&lt;Parametri!$B$3,"Scaduta",IF(E1432&lt;=Parametri!$B$3+Parametri!$B$4,"In scadenza","Programmata"))))))),"Da completare"))</f>
        <v/>
      </c>
      <c r="H1432" s="27">
        <f>IF(A1432="","",Spese!$D$64)</f>
        <v/>
      </c>
    </row>
    <row r="1433">
      <c r="A1433" s="5">
        <f>IFERROR(IF(OR(Spese!$A$64="",13&gt;Spese!$G$64),"",Spese!$A$64),"")</f>
        <v/>
      </c>
      <c r="B1433" s="23">
        <f>IF(A1433="","",Spese!$B$64)</f>
        <v/>
      </c>
      <c r="C1433" s="23">
        <f>IF(A1433="","",Spese!$C$64)</f>
        <v/>
      </c>
      <c r="D1433" s="6">
        <f>IF(A1433="","",13)</f>
        <v/>
      </c>
      <c r="E1433" s="21">
        <f>IF(A1433="","",IFERROR(EDATE(Spese!$I$64,(D1433-1)*Spese!$H$64),""))</f>
        <v/>
      </c>
      <c r="F1433" s="38">
        <f>IF(A1433="","",IFERROR(IF(D1433=Spese!$G$64,Spese!$L$64-Spese!$M$64*(Spese!$G$64-1),Spese!$M$64),""))</f>
        <v/>
      </c>
      <c r="G1433" s="5">
        <f>IF(A1433="","",IFERROR(IF(Spese!$K$64="Annullato","Annullata",IF(Spese!$K$64="Sospeso","Sospesa",IF(Spese!$K$64="Da valutare","Da valutare",IF(E1433="","Da completare",IF(D1433&lt;=Spese!$J$64,"Saldata",IF(E1433&lt;Parametri!$B$3,"Scaduta",IF(E1433&lt;=Parametri!$B$3+Parametri!$B$4,"In scadenza","Programmata"))))))),"Da completare"))</f>
        <v/>
      </c>
      <c r="H1433" s="23">
        <f>IF(A1433="","",Spese!$D$64)</f>
        <v/>
      </c>
    </row>
    <row r="1434">
      <c r="A1434" s="9">
        <f>IFERROR(IF(OR(Spese!$A$64="",14&gt;Spese!$G$64),"",Spese!$A$64),"")</f>
        <v/>
      </c>
      <c r="B1434" s="27">
        <f>IF(A1434="","",Spese!$B$64)</f>
        <v/>
      </c>
      <c r="C1434" s="27">
        <f>IF(A1434="","",Spese!$C$64)</f>
        <v/>
      </c>
      <c r="D1434" s="10">
        <f>IF(A1434="","",14)</f>
        <v/>
      </c>
      <c r="E1434" s="25">
        <f>IF(A1434="","",IFERROR(EDATE(Spese!$I$64,(D1434-1)*Spese!$H$64),""))</f>
        <v/>
      </c>
      <c r="F1434" s="40">
        <f>IF(A1434="","",IFERROR(IF(D1434=Spese!$G$64,Spese!$L$64-Spese!$M$64*(Spese!$G$64-1),Spese!$M$64),""))</f>
        <v/>
      </c>
      <c r="G1434" s="9">
        <f>IF(A1434="","",IFERROR(IF(Spese!$K$64="Annullato","Annullata",IF(Spese!$K$64="Sospeso","Sospesa",IF(Spese!$K$64="Da valutare","Da valutare",IF(E1434="","Da completare",IF(D1434&lt;=Spese!$J$64,"Saldata",IF(E1434&lt;Parametri!$B$3,"Scaduta",IF(E1434&lt;=Parametri!$B$3+Parametri!$B$4,"In scadenza","Programmata"))))))),"Da completare"))</f>
        <v/>
      </c>
      <c r="H1434" s="27">
        <f>IF(A1434="","",Spese!$D$64)</f>
        <v/>
      </c>
    </row>
    <row r="1435">
      <c r="A1435" s="5">
        <f>IFERROR(IF(OR(Spese!$A$64="",15&gt;Spese!$G$64),"",Spese!$A$64),"")</f>
        <v/>
      </c>
      <c r="B1435" s="23">
        <f>IF(A1435="","",Spese!$B$64)</f>
        <v/>
      </c>
      <c r="C1435" s="23">
        <f>IF(A1435="","",Spese!$C$64)</f>
        <v/>
      </c>
      <c r="D1435" s="6">
        <f>IF(A1435="","",15)</f>
        <v/>
      </c>
      <c r="E1435" s="21">
        <f>IF(A1435="","",IFERROR(EDATE(Spese!$I$64,(D1435-1)*Spese!$H$64),""))</f>
        <v/>
      </c>
      <c r="F1435" s="38">
        <f>IF(A1435="","",IFERROR(IF(D1435=Spese!$G$64,Spese!$L$64-Spese!$M$64*(Spese!$G$64-1),Spese!$M$64),""))</f>
        <v/>
      </c>
      <c r="G1435" s="5">
        <f>IF(A1435="","",IFERROR(IF(Spese!$K$64="Annullato","Annullata",IF(Spese!$K$64="Sospeso","Sospesa",IF(Spese!$K$64="Da valutare","Da valutare",IF(E1435="","Da completare",IF(D1435&lt;=Spese!$J$64,"Saldata",IF(E1435&lt;Parametri!$B$3,"Scaduta",IF(E1435&lt;=Parametri!$B$3+Parametri!$B$4,"In scadenza","Programmata"))))))),"Da completare"))</f>
        <v/>
      </c>
      <c r="H1435" s="23">
        <f>IF(A1435="","",Spese!$D$64)</f>
        <v/>
      </c>
    </row>
    <row r="1436">
      <c r="A1436" s="9">
        <f>IFERROR(IF(OR(Spese!$A$64="",16&gt;Spese!$G$64),"",Spese!$A$64),"")</f>
        <v/>
      </c>
      <c r="B1436" s="27">
        <f>IF(A1436="","",Spese!$B$64)</f>
        <v/>
      </c>
      <c r="C1436" s="27">
        <f>IF(A1436="","",Spese!$C$64)</f>
        <v/>
      </c>
      <c r="D1436" s="10">
        <f>IF(A1436="","",16)</f>
        <v/>
      </c>
      <c r="E1436" s="25">
        <f>IF(A1436="","",IFERROR(EDATE(Spese!$I$64,(D1436-1)*Spese!$H$64),""))</f>
        <v/>
      </c>
      <c r="F1436" s="40">
        <f>IF(A1436="","",IFERROR(IF(D1436=Spese!$G$64,Spese!$L$64-Spese!$M$64*(Spese!$G$64-1),Spese!$M$64),""))</f>
        <v/>
      </c>
      <c r="G1436" s="9">
        <f>IF(A1436="","",IFERROR(IF(Spese!$K$64="Annullato","Annullata",IF(Spese!$K$64="Sospeso","Sospesa",IF(Spese!$K$64="Da valutare","Da valutare",IF(E1436="","Da completare",IF(D1436&lt;=Spese!$J$64,"Saldata",IF(E1436&lt;Parametri!$B$3,"Scaduta",IF(E1436&lt;=Parametri!$B$3+Parametri!$B$4,"In scadenza","Programmata"))))))),"Da completare"))</f>
        <v/>
      </c>
      <c r="H1436" s="27">
        <f>IF(A1436="","",Spese!$D$64)</f>
        <v/>
      </c>
    </row>
    <row r="1437">
      <c r="A1437" s="5">
        <f>IFERROR(IF(OR(Spese!$A$64="",17&gt;Spese!$G$64),"",Spese!$A$64),"")</f>
        <v/>
      </c>
      <c r="B1437" s="23">
        <f>IF(A1437="","",Spese!$B$64)</f>
        <v/>
      </c>
      <c r="C1437" s="23">
        <f>IF(A1437="","",Spese!$C$64)</f>
        <v/>
      </c>
      <c r="D1437" s="6">
        <f>IF(A1437="","",17)</f>
        <v/>
      </c>
      <c r="E1437" s="21">
        <f>IF(A1437="","",IFERROR(EDATE(Spese!$I$64,(D1437-1)*Spese!$H$64),""))</f>
        <v/>
      </c>
      <c r="F1437" s="38">
        <f>IF(A1437="","",IFERROR(IF(D1437=Spese!$G$64,Spese!$L$64-Spese!$M$64*(Spese!$G$64-1),Spese!$M$64),""))</f>
        <v/>
      </c>
      <c r="G1437" s="5">
        <f>IF(A1437="","",IFERROR(IF(Spese!$K$64="Annullato","Annullata",IF(Spese!$K$64="Sospeso","Sospesa",IF(Spese!$K$64="Da valutare","Da valutare",IF(E1437="","Da completare",IF(D1437&lt;=Spese!$J$64,"Saldata",IF(E1437&lt;Parametri!$B$3,"Scaduta",IF(E1437&lt;=Parametri!$B$3+Parametri!$B$4,"In scadenza","Programmata"))))))),"Da completare"))</f>
        <v/>
      </c>
      <c r="H1437" s="23">
        <f>IF(A1437="","",Spese!$D$64)</f>
        <v/>
      </c>
    </row>
    <row r="1438">
      <c r="A1438" s="9">
        <f>IFERROR(IF(OR(Spese!$A$64="",18&gt;Spese!$G$64),"",Spese!$A$64),"")</f>
        <v/>
      </c>
      <c r="B1438" s="27">
        <f>IF(A1438="","",Spese!$B$64)</f>
        <v/>
      </c>
      <c r="C1438" s="27">
        <f>IF(A1438="","",Spese!$C$64)</f>
        <v/>
      </c>
      <c r="D1438" s="10">
        <f>IF(A1438="","",18)</f>
        <v/>
      </c>
      <c r="E1438" s="25">
        <f>IF(A1438="","",IFERROR(EDATE(Spese!$I$64,(D1438-1)*Spese!$H$64),""))</f>
        <v/>
      </c>
      <c r="F1438" s="40">
        <f>IF(A1438="","",IFERROR(IF(D1438=Spese!$G$64,Spese!$L$64-Spese!$M$64*(Spese!$G$64-1),Spese!$M$64),""))</f>
        <v/>
      </c>
      <c r="G1438" s="9">
        <f>IF(A1438="","",IFERROR(IF(Spese!$K$64="Annullato","Annullata",IF(Spese!$K$64="Sospeso","Sospesa",IF(Spese!$K$64="Da valutare","Da valutare",IF(E1438="","Da completare",IF(D1438&lt;=Spese!$J$64,"Saldata",IF(E1438&lt;Parametri!$B$3,"Scaduta",IF(E1438&lt;=Parametri!$B$3+Parametri!$B$4,"In scadenza","Programmata"))))))),"Da completare"))</f>
        <v/>
      </c>
      <c r="H1438" s="27">
        <f>IF(A1438="","",Spese!$D$64)</f>
        <v/>
      </c>
    </row>
    <row r="1439">
      <c r="A1439" s="5">
        <f>IFERROR(IF(OR(Spese!$A$64="",19&gt;Spese!$G$64),"",Spese!$A$64),"")</f>
        <v/>
      </c>
      <c r="B1439" s="23">
        <f>IF(A1439="","",Spese!$B$64)</f>
        <v/>
      </c>
      <c r="C1439" s="23">
        <f>IF(A1439="","",Spese!$C$64)</f>
        <v/>
      </c>
      <c r="D1439" s="6">
        <f>IF(A1439="","",19)</f>
        <v/>
      </c>
      <c r="E1439" s="21">
        <f>IF(A1439="","",IFERROR(EDATE(Spese!$I$64,(D1439-1)*Spese!$H$64),""))</f>
        <v/>
      </c>
      <c r="F1439" s="38">
        <f>IF(A1439="","",IFERROR(IF(D1439=Spese!$G$64,Spese!$L$64-Spese!$M$64*(Spese!$G$64-1),Spese!$M$64),""))</f>
        <v/>
      </c>
      <c r="G1439" s="5">
        <f>IF(A1439="","",IFERROR(IF(Spese!$K$64="Annullato","Annullata",IF(Spese!$K$64="Sospeso","Sospesa",IF(Spese!$K$64="Da valutare","Da valutare",IF(E1439="","Da completare",IF(D1439&lt;=Spese!$J$64,"Saldata",IF(E1439&lt;Parametri!$B$3,"Scaduta",IF(E1439&lt;=Parametri!$B$3+Parametri!$B$4,"In scadenza","Programmata"))))))),"Da completare"))</f>
        <v/>
      </c>
      <c r="H1439" s="23">
        <f>IF(A1439="","",Spese!$D$64)</f>
        <v/>
      </c>
    </row>
    <row r="1440">
      <c r="A1440" s="9">
        <f>IFERROR(IF(OR(Spese!$A$64="",20&gt;Spese!$G$64),"",Spese!$A$64),"")</f>
        <v/>
      </c>
      <c r="B1440" s="27">
        <f>IF(A1440="","",Spese!$B$64)</f>
        <v/>
      </c>
      <c r="C1440" s="27">
        <f>IF(A1440="","",Spese!$C$64)</f>
        <v/>
      </c>
      <c r="D1440" s="10">
        <f>IF(A1440="","",20)</f>
        <v/>
      </c>
      <c r="E1440" s="25">
        <f>IF(A1440="","",IFERROR(EDATE(Spese!$I$64,(D1440-1)*Spese!$H$64),""))</f>
        <v/>
      </c>
      <c r="F1440" s="40">
        <f>IF(A1440="","",IFERROR(IF(D1440=Spese!$G$64,Spese!$L$64-Spese!$M$64*(Spese!$G$64-1),Spese!$M$64),""))</f>
        <v/>
      </c>
      <c r="G1440" s="9">
        <f>IF(A1440="","",IFERROR(IF(Spese!$K$64="Annullato","Annullata",IF(Spese!$K$64="Sospeso","Sospesa",IF(Spese!$K$64="Da valutare","Da valutare",IF(E1440="","Da completare",IF(D1440&lt;=Spese!$J$64,"Saldata",IF(E1440&lt;Parametri!$B$3,"Scaduta",IF(E1440&lt;=Parametri!$B$3+Parametri!$B$4,"In scadenza","Programmata"))))))),"Da completare"))</f>
        <v/>
      </c>
      <c r="H1440" s="27">
        <f>IF(A1440="","",Spese!$D$64)</f>
        <v/>
      </c>
    </row>
    <row r="1441">
      <c r="A1441" s="5">
        <f>IFERROR(IF(OR(Spese!$A$64="",21&gt;Spese!$G$64),"",Spese!$A$64),"")</f>
        <v/>
      </c>
      <c r="B1441" s="23">
        <f>IF(A1441="","",Spese!$B$64)</f>
        <v/>
      </c>
      <c r="C1441" s="23">
        <f>IF(A1441="","",Spese!$C$64)</f>
        <v/>
      </c>
      <c r="D1441" s="6">
        <f>IF(A1441="","",21)</f>
        <v/>
      </c>
      <c r="E1441" s="21">
        <f>IF(A1441="","",IFERROR(EDATE(Spese!$I$64,(D1441-1)*Spese!$H$64),""))</f>
        <v/>
      </c>
      <c r="F1441" s="38">
        <f>IF(A1441="","",IFERROR(IF(D1441=Spese!$G$64,Spese!$L$64-Spese!$M$64*(Spese!$G$64-1),Spese!$M$64),""))</f>
        <v/>
      </c>
      <c r="G1441" s="5">
        <f>IF(A1441="","",IFERROR(IF(Spese!$K$64="Annullato","Annullata",IF(Spese!$K$64="Sospeso","Sospesa",IF(Spese!$K$64="Da valutare","Da valutare",IF(E1441="","Da completare",IF(D1441&lt;=Spese!$J$64,"Saldata",IF(E1441&lt;Parametri!$B$3,"Scaduta",IF(E1441&lt;=Parametri!$B$3+Parametri!$B$4,"In scadenza","Programmata"))))))),"Da completare"))</f>
        <v/>
      </c>
      <c r="H1441" s="23">
        <f>IF(A1441="","",Spese!$D$64)</f>
        <v/>
      </c>
    </row>
    <row r="1442">
      <c r="A1442" s="9">
        <f>IFERROR(IF(OR(Spese!$A$64="",22&gt;Spese!$G$64),"",Spese!$A$64),"")</f>
        <v/>
      </c>
      <c r="B1442" s="27">
        <f>IF(A1442="","",Spese!$B$64)</f>
        <v/>
      </c>
      <c r="C1442" s="27">
        <f>IF(A1442="","",Spese!$C$64)</f>
        <v/>
      </c>
      <c r="D1442" s="10">
        <f>IF(A1442="","",22)</f>
        <v/>
      </c>
      <c r="E1442" s="25">
        <f>IF(A1442="","",IFERROR(EDATE(Spese!$I$64,(D1442-1)*Spese!$H$64),""))</f>
        <v/>
      </c>
      <c r="F1442" s="40">
        <f>IF(A1442="","",IFERROR(IF(D1442=Spese!$G$64,Spese!$L$64-Spese!$M$64*(Spese!$G$64-1),Spese!$M$64),""))</f>
        <v/>
      </c>
      <c r="G1442" s="9">
        <f>IF(A1442="","",IFERROR(IF(Spese!$K$64="Annullato","Annullata",IF(Spese!$K$64="Sospeso","Sospesa",IF(Spese!$K$64="Da valutare","Da valutare",IF(E1442="","Da completare",IF(D1442&lt;=Spese!$J$64,"Saldata",IF(E1442&lt;Parametri!$B$3,"Scaduta",IF(E1442&lt;=Parametri!$B$3+Parametri!$B$4,"In scadenza","Programmata"))))))),"Da completare"))</f>
        <v/>
      </c>
      <c r="H1442" s="27">
        <f>IF(A1442="","",Spese!$D$64)</f>
        <v/>
      </c>
    </row>
    <row r="1443">
      <c r="A1443" s="5">
        <f>IFERROR(IF(OR(Spese!$A$64="",23&gt;Spese!$G$64),"",Spese!$A$64),"")</f>
        <v/>
      </c>
      <c r="B1443" s="23">
        <f>IF(A1443="","",Spese!$B$64)</f>
        <v/>
      </c>
      <c r="C1443" s="23">
        <f>IF(A1443="","",Spese!$C$64)</f>
        <v/>
      </c>
      <c r="D1443" s="6">
        <f>IF(A1443="","",23)</f>
        <v/>
      </c>
      <c r="E1443" s="21">
        <f>IF(A1443="","",IFERROR(EDATE(Spese!$I$64,(D1443-1)*Spese!$H$64),""))</f>
        <v/>
      </c>
      <c r="F1443" s="38">
        <f>IF(A1443="","",IFERROR(IF(D1443=Spese!$G$64,Spese!$L$64-Spese!$M$64*(Spese!$G$64-1),Spese!$M$64),""))</f>
        <v/>
      </c>
      <c r="G1443" s="5">
        <f>IF(A1443="","",IFERROR(IF(Spese!$K$64="Annullato","Annullata",IF(Spese!$K$64="Sospeso","Sospesa",IF(Spese!$K$64="Da valutare","Da valutare",IF(E1443="","Da completare",IF(D1443&lt;=Spese!$J$64,"Saldata",IF(E1443&lt;Parametri!$B$3,"Scaduta",IF(E1443&lt;=Parametri!$B$3+Parametri!$B$4,"In scadenza","Programmata"))))))),"Da completare"))</f>
        <v/>
      </c>
      <c r="H1443" s="23">
        <f>IF(A1443="","",Spese!$D$64)</f>
        <v/>
      </c>
    </row>
    <row r="1444">
      <c r="A1444" s="9">
        <f>IFERROR(IF(OR(Spese!$A$64="",24&gt;Spese!$G$64),"",Spese!$A$64),"")</f>
        <v/>
      </c>
      <c r="B1444" s="27">
        <f>IF(A1444="","",Spese!$B$64)</f>
        <v/>
      </c>
      <c r="C1444" s="27">
        <f>IF(A1444="","",Spese!$C$64)</f>
        <v/>
      </c>
      <c r="D1444" s="10">
        <f>IF(A1444="","",24)</f>
        <v/>
      </c>
      <c r="E1444" s="25">
        <f>IF(A1444="","",IFERROR(EDATE(Spese!$I$64,(D1444-1)*Spese!$H$64),""))</f>
        <v/>
      </c>
      <c r="F1444" s="40">
        <f>IF(A1444="","",IFERROR(IF(D1444=Spese!$G$64,Spese!$L$64-Spese!$M$64*(Spese!$G$64-1),Spese!$M$64),""))</f>
        <v/>
      </c>
      <c r="G1444" s="9">
        <f>IF(A1444="","",IFERROR(IF(Spese!$K$64="Annullato","Annullata",IF(Spese!$K$64="Sospeso","Sospesa",IF(Spese!$K$64="Da valutare","Da valutare",IF(E1444="","Da completare",IF(D1444&lt;=Spese!$J$64,"Saldata",IF(E1444&lt;Parametri!$B$3,"Scaduta",IF(E1444&lt;=Parametri!$B$3+Parametri!$B$4,"In scadenza","Programmata"))))))),"Da completare"))</f>
        <v/>
      </c>
      <c r="H1444" s="27">
        <f>IF(A1444="","",Spese!$D$64)</f>
        <v/>
      </c>
    </row>
    <row r="1445">
      <c r="A1445" s="5">
        <f>IFERROR(IF(OR(Spese!$A$65="",1&gt;Spese!$G$65),"",Spese!$A$65),"")</f>
        <v/>
      </c>
      <c r="B1445" s="23">
        <f>IF(A1445="","",Spese!$B$65)</f>
        <v/>
      </c>
      <c r="C1445" s="23">
        <f>IF(A1445="","",Spese!$C$65)</f>
        <v/>
      </c>
      <c r="D1445" s="6">
        <f>IF(A1445="","",1)</f>
        <v/>
      </c>
      <c r="E1445" s="21">
        <f>IF(A1445="","",IFERROR(EDATE(Spese!$I$65,(D1445-1)*Spese!$H$65),""))</f>
        <v/>
      </c>
      <c r="F1445" s="38">
        <f>IF(A1445="","",IFERROR(IF(D1445=Spese!$G$65,Spese!$L$65-Spese!$M$65*(Spese!$G$65-1),Spese!$M$65),""))</f>
        <v/>
      </c>
      <c r="G1445" s="5">
        <f>IF(A1445="","",IFERROR(IF(Spese!$K$65="Annullato","Annullata",IF(Spese!$K$65="Sospeso","Sospesa",IF(Spese!$K$65="Da valutare","Da valutare",IF(E1445="","Da completare",IF(D1445&lt;=Spese!$J$65,"Saldata",IF(E1445&lt;Parametri!$B$3,"Scaduta",IF(E1445&lt;=Parametri!$B$3+Parametri!$B$4,"In scadenza","Programmata"))))))),"Da completare"))</f>
        <v/>
      </c>
      <c r="H1445" s="23">
        <f>IF(A1445="","",Spese!$D$65)</f>
        <v/>
      </c>
    </row>
    <row r="1446">
      <c r="A1446" s="9">
        <f>IFERROR(IF(OR(Spese!$A$65="",2&gt;Spese!$G$65),"",Spese!$A$65),"")</f>
        <v/>
      </c>
      <c r="B1446" s="27">
        <f>IF(A1446="","",Spese!$B$65)</f>
        <v/>
      </c>
      <c r="C1446" s="27">
        <f>IF(A1446="","",Spese!$C$65)</f>
        <v/>
      </c>
      <c r="D1446" s="10">
        <f>IF(A1446="","",2)</f>
        <v/>
      </c>
      <c r="E1446" s="25">
        <f>IF(A1446="","",IFERROR(EDATE(Spese!$I$65,(D1446-1)*Spese!$H$65),""))</f>
        <v/>
      </c>
      <c r="F1446" s="40">
        <f>IF(A1446="","",IFERROR(IF(D1446=Spese!$G$65,Spese!$L$65-Spese!$M$65*(Spese!$G$65-1),Spese!$M$65),""))</f>
        <v/>
      </c>
      <c r="G1446" s="9">
        <f>IF(A1446="","",IFERROR(IF(Spese!$K$65="Annullato","Annullata",IF(Spese!$K$65="Sospeso","Sospesa",IF(Spese!$K$65="Da valutare","Da valutare",IF(E1446="","Da completare",IF(D1446&lt;=Spese!$J$65,"Saldata",IF(E1446&lt;Parametri!$B$3,"Scaduta",IF(E1446&lt;=Parametri!$B$3+Parametri!$B$4,"In scadenza","Programmata"))))))),"Da completare"))</f>
        <v/>
      </c>
      <c r="H1446" s="27">
        <f>IF(A1446="","",Spese!$D$65)</f>
        <v/>
      </c>
    </row>
    <row r="1447">
      <c r="A1447" s="5">
        <f>IFERROR(IF(OR(Spese!$A$65="",3&gt;Spese!$G$65),"",Spese!$A$65),"")</f>
        <v/>
      </c>
      <c r="B1447" s="23">
        <f>IF(A1447="","",Spese!$B$65)</f>
        <v/>
      </c>
      <c r="C1447" s="23">
        <f>IF(A1447="","",Spese!$C$65)</f>
        <v/>
      </c>
      <c r="D1447" s="6">
        <f>IF(A1447="","",3)</f>
        <v/>
      </c>
      <c r="E1447" s="21">
        <f>IF(A1447="","",IFERROR(EDATE(Spese!$I$65,(D1447-1)*Spese!$H$65),""))</f>
        <v/>
      </c>
      <c r="F1447" s="38">
        <f>IF(A1447="","",IFERROR(IF(D1447=Spese!$G$65,Spese!$L$65-Spese!$M$65*(Spese!$G$65-1),Spese!$M$65),""))</f>
        <v/>
      </c>
      <c r="G1447" s="5">
        <f>IF(A1447="","",IFERROR(IF(Spese!$K$65="Annullato","Annullata",IF(Spese!$K$65="Sospeso","Sospesa",IF(Spese!$K$65="Da valutare","Da valutare",IF(E1447="","Da completare",IF(D1447&lt;=Spese!$J$65,"Saldata",IF(E1447&lt;Parametri!$B$3,"Scaduta",IF(E1447&lt;=Parametri!$B$3+Parametri!$B$4,"In scadenza","Programmata"))))))),"Da completare"))</f>
        <v/>
      </c>
      <c r="H1447" s="23">
        <f>IF(A1447="","",Spese!$D$65)</f>
        <v/>
      </c>
    </row>
    <row r="1448">
      <c r="A1448" s="9">
        <f>IFERROR(IF(OR(Spese!$A$65="",4&gt;Spese!$G$65),"",Spese!$A$65),"")</f>
        <v/>
      </c>
      <c r="B1448" s="27">
        <f>IF(A1448="","",Spese!$B$65)</f>
        <v/>
      </c>
      <c r="C1448" s="27">
        <f>IF(A1448="","",Spese!$C$65)</f>
        <v/>
      </c>
      <c r="D1448" s="10">
        <f>IF(A1448="","",4)</f>
        <v/>
      </c>
      <c r="E1448" s="25">
        <f>IF(A1448="","",IFERROR(EDATE(Spese!$I$65,(D1448-1)*Spese!$H$65),""))</f>
        <v/>
      </c>
      <c r="F1448" s="40">
        <f>IF(A1448="","",IFERROR(IF(D1448=Spese!$G$65,Spese!$L$65-Spese!$M$65*(Spese!$G$65-1),Spese!$M$65),""))</f>
        <v/>
      </c>
      <c r="G1448" s="9">
        <f>IF(A1448="","",IFERROR(IF(Spese!$K$65="Annullato","Annullata",IF(Spese!$K$65="Sospeso","Sospesa",IF(Spese!$K$65="Da valutare","Da valutare",IF(E1448="","Da completare",IF(D1448&lt;=Spese!$J$65,"Saldata",IF(E1448&lt;Parametri!$B$3,"Scaduta",IF(E1448&lt;=Parametri!$B$3+Parametri!$B$4,"In scadenza","Programmata"))))))),"Da completare"))</f>
        <v/>
      </c>
      <c r="H1448" s="27">
        <f>IF(A1448="","",Spese!$D$65)</f>
        <v/>
      </c>
    </row>
    <row r="1449">
      <c r="A1449" s="5">
        <f>IFERROR(IF(OR(Spese!$A$65="",5&gt;Spese!$G$65),"",Spese!$A$65),"")</f>
        <v/>
      </c>
      <c r="B1449" s="23">
        <f>IF(A1449="","",Spese!$B$65)</f>
        <v/>
      </c>
      <c r="C1449" s="23">
        <f>IF(A1449="","",Spese!$C$65)</f>
        <v/>
      </c>
      <c r="D1449" s="6">
        <f>IF(A1449="","",5)</f>
        <v/>
      </c>
      <c r="E1449" s="21">
        <f>IF(A1449="","",IFERROR(EDATE(Spese!$I$65,(D1449-1)*Spese!$H$65),""))</f>
        <v/>
      </c>
      <c r="F1449" s="38">
        <f>IF(A1449="","",IFERROR(IF(D1449=Spese!$G$65,Spese!$L$65-Spese!$M$65*(Spese!$G$65-1),Spese!$M$65),""))</f>
        <v/>
      </c>
      <c r="G1449" s="5">
        <f>IF(A1449="","",IFERROR(IF(Spese!$K$65="Annullato","Annullata",IF(Spese!$K$65="Sospeso","Sospesa",IF(Spese!$K$65="Da valutare","Da valutare",IF(E1449="","Da completare",IF(D1449&lt;=Spese!$J$65,"Saldata",IF(E1449&lt;Parametri!$B$3,"Scaduta",IF(E1449&lt;=Parametri!$B$3+Parametri!$B$4,"In scadenza","Programmata"))))))),"Da completare"))</f>
        <v/>
      </c>
      <c r="H1449" s="23">
        <f>IF(A1449="","",Spese!$D$65)</f>
        <v/>
      </c>
    </row>
    <row r="1450">
      <c r="A1450" s="9">
        <f>IFERROR(IF(OR(Spese!$A$65="",6&gt;Spese!$G$65),"",Spese!$A$65),"")</f>
        <v/>
      </c>
      <c r="B1450" s="27">
        <f>IF(A1450="","",Spese!$B$65)</f>
        <v/>
      </c>
      <c r="C1450" s="27">
        <f>IF(A1450="","",Spese!$C$65)</f>
        <v/>
      </c>
      <c r="D1450" s="10">
        <f>IF(A1450="","",6)</f>
        <v/>
      </c>
      <c r="E1450" s="25">
        <f>IF(A1450="","",IFERROR(EDATE(Spese!$I$65,(D1450-1)*Spese!$H$65),""))</f>
        <v/>
      </c>
      <c r="F1450" s="40">
        <f>IF(A1450="","",IFERROR(IF(D1450=Spese!$G$65,Spese!$L$65-Spese!$M$65*(Spese!$G$65-1),Spese!$M$65),""))</f>
        <v/>
      </c>
      <c r="G1450" s="9">
        <f>IF(A1450="","",IFERROR(IF(Spese!$K$65="Annullato","Annullata",IF(Spese!$K$65="Sospeso","Sospesa",IF(Spese!$K$65="Da valutare","Da valutare",IF(E1450="","Da completare",IF(D1450&lt;=Spese!$J$65,"Saldata",IF(E1450&lt;Parametri!$B$3,"Scaduta",IF(E1450&lt;=Parametri!$B$3+Parametri!$B$4,"In scadenza","Programmata"))))))),"Da completare"))</f>
        <v/>
      </c>
      <c r="H1450" s="27">
        <f>IF(A1450="","",Spese!$D$65)</f>
        <v/>
      </c>
    </row>
    <row r="1451">
      <c r="A1451" s="5">
        <f>IFERROR(IF(OR(Spese!$A$65="",7&gt;Spese!$G$65),"",Spese!$A$65),"")</f>
        <v/>
      </c>
      <c r="B1451" s="23">
        <f>IF(A1451="","",Spese!$B$65)</f>
        <v/>
      </c>
      <c r="C1451" s="23">
        <f>IF(A1451="","",Spese!$C$65)</f>
        <v/>
      </c>
      <c r="D1451" s="6">
        <f>IF(A1451="","",7)</f>
        <v/>
      </c>
      <c r="E1451" s="21">
        <f>IF(A1451="","",IFERROR(EDATE(Spese!$I$65,(D1451-1)*Spese!$H$65),""))</f>
        <v/>
      </c>
      <c r="F1451" s="38">
        <f>IF(A1451="","",IFERROR(IF(D1451=Spese!$G$65,Spese!$L$65-Spese!$M$65*(Spese!$G$65-1),Spese!$M$65),""))</f>
        <v/>
      </c>
      <c r="G1451" s="5">
        <f>IF(A1451="","",IFERROR(IF(Spese!$K$65="Annullato","Annullata",IF(Spese!$K$65="Sospeso","Sospesa",IF(Spese!$K$65="Da valutare","Da valutare",IF(E1451="","Da completare",IF(D1451&lt;=Spese!$J$65,"Saldata",IF(E1451&lt;Parametri!$B$3,"Scaduta",IF(E1451&lt;=Parametri!$B$3+Parametri!$B$4,"In scadenza","Programmata"))))))),"Da completare"))</f>
        <v/>
      </c>
      <c r="H1451" s="23">
        <f>IF(A1451="","",Spese!$D$65)</f>
        <v/>
      </c>
    </row>
    <row r="1452">
      <c r="A1452" s="9">
        <f>IFERROR(IF(OR(Spese!$A$65="",8&gt;Spese!$G$65),"",Spese!$A$65),"")</f>
        <v/>
      </c>
      <c r="B1452" s="27">
        <f>IF(A1452="","",Spese!$B$65)</f>
        <v/>
      </c>
      <c r="C1452" s="27">
        <f>IF(A1452="","",Spese!$C$65)</f>
        <v/>
      </c>
      <c r="D1452" s="10">
        <f>IF(A1452="","",8)</f>
        <v/>
      </c>
      <c r="E1452" s="25">
        <f>IF(A1452="","",IFERROR(EDATE(Spese!$I$65,(D1452-1)*Spese!$H$65),""))</f>
        <v/>
      </c>
      <c r="F1452" s="40">
        <f>IF(A1452="","",IFERROR(IF(D1452=Spese!$G$65,Spese!$L$65-Spese!$M$65*(Spese!$G$65-1),Spese!$M$65),""))</f>
        <v/>
      </c>
      <c r="G1452" s="9">
        <f>IF(A1452="","",IFERROR(IF(Spese!$K$65="Annullato","Annullata",IF(Spese!$K$65="Sospeso","Sospesa",IF(Spese!$K$65="Da valutare","Da valutare",IF(E1452="","Da completare",IF(D1452&lt;=Spese!$J$65,"Saldata",IF(E1452&lt;Parametri!$B$3,"Scaduta",IF(E1452&lt;=Parametri!$B$3+Parametri!$B$4,"In scadenza","Programmata"))))))),"Da completare"))</f>
        <v/>
      </c>
      <c r="H1452" s="27">
        <f>IF(A1452="","",Spese!$D$65)</f>
        <v/>
      </c>
    </row>
    <row r="1453">
      <c r="A1453" s="5">
        <f>IFERROR(IF(OR(Spese!$A$65="",9&gt;Spese!$G$65),"",Spese!$A$65),"")</f>
        <v/>
      </c>
      <c r="B1453" s="23">
        <f>IF(A1453="","",Spese!$B$65)</f>
        <v/>
      </c>
      <c r="C1453" s="23">
        <f>IF(A1453="","",Spese!$C$65)</f>
        <v/>
      </c>
      <c r="D1453" s="6">
        <f>IF(A1453="","",9)</f>
        <v/>
      </c>
      <c r="E1453" s="21">
        <f>IF(A1453="","",IFERROR(EDATE(Spese!$I$65,(D1453-1)*Spese!$H$65),""))</f>
        <v/>
      </c>
      <c r="F1453" s="38">
        <f>IF(A1453="","",IFERROR(IF(D1453=Spese!$G$65,Spese!$L$65-Spese!$M$65*(Spese!$G$65-1),Spese!$M$65),""))</f>
        <v/>
      </c>
      <c r="G1453" s="5">
        <f>IF(A1453="","",IFERROR(IF(Spese!$K$65="Annullato","Annullata",IF(Spese!$K$65="Sospeso","Sospesa",IF(Spese!$K$65="Da valutare","Da valutare",IF(E1453="","Da completare",IF(D1453&lt;=Spese!$J$65,"Saldata",IF(E1453&lt;Parametri!$B$3,"Scaduta",IF(E1453&lt;=Parametri!$B$3+Parametri!$B$4,"In scadenza","Programmata"))))))),"Da completare"))</f>
        <v/>
      </c>
      <c r="H1453" s="23">
        <f>IF(A1453="","",Spese!$D$65)</f>
        <v/>
      </c>
    </row>
    <row r="1454">
      <c r="A1454" s="9">
        <f>IFERROR(IF(OR(Spese!$A$65="",10&gt;Spese!$G$65),"",Spese!$A$65),"")</f>
        <v/>
      </c>
      <c r="B1454" s="27">
        <f>IF(A1454="","",Spese!$B$65)</f>
        <v/>
      </c>
      <c r="C1454" s="27">
        <f>IF(A1454="","",Spese!$C$65)</f>
        <v/>
      </c>
      <c r="D1454" s="10">
        <f>IF(A1454="","",10)</f>
        <v/>
      </c>
      <c r="E1454" s="25">
        <f>IF(A1454="","",IFERROR(EDATE(Spese!$I$65,(D1454-1)*Spese!$H$65),""))</f>
        <v/>
      </c>
      <c r="F1454" s="40">
        <f>IF(A1454="","",IFERROR(IF(D1454=Spese!$G$65,Spese!$L$65-Spese!$M$65*(Spese!$G$65-1),Spese!$M$65),""))</f>
        <v/>
      </c>
      <c r="G1454" s="9">
        <f>IF(A1454="","",IFERROR(IF(Spese!$K$65="Annullato","Annullata",IF(Spese!$K$65="Sospeso","Sospesa",IF(Spese!$K$65="Da valutare","Da valutare",IF(E1454="","Da completare",IF(D1454&lt;=Spese!$J$65,"Saldata",IF(E1454&lt;Parametri!$B$3,"Scaduta",IF(E1454&lt;=Parametri!$B$3+Parametri!$B$4,"In scadenza","Programmata"))))))),"Da completare"))</f>
        <v/>
      </c>
      <c r="H1454" s="27">
        <f>IF(A1454="","",Spese!$D$65)</f>
        <v/>
      </c>
    </row>
    <row r="1455">
      <c r="A1455" s="5">
        <f>IFERROR(IF(OR(Spese!$A$65="",11&gt;Spese!$G$65),"",Spese!$A$65),"")</f>
        <v/>
      </c>
      <c r="B1455" s="23">
        <f>IF(A1455="","",Spese!$B$65)</f>
        <v/>
      </c>
      <c r="C1455" s="23">
        <f>IF(A1455="","",Spese!$C$65)</f>
        <v/>
      </c>
      <c r="D1455" s="6">
        <f>IF(A1455="","",11)</f>
        <v/>
      </c>
      <c r="E1455" s="21">
        <f>IF(A1455="","",IFERROR(EDATE(Spese!$I$65,(D1455-1)*Spese!$H$65),""))</f>
        <v/>
      </c>
      <c r="F1455" s="38">
        <f>IF(A1455="","",IFERROR(IF(D1455=Spese!$G$65,Spese!$L$65-Spese!$M$65*(Spese!$G$65-1),Spese!$M$65),""))</f>
        <v/>
      </c>
      <c r="G1455" s="5">
        <f>IF(A1455="","",IFERROR(IF(Spese!$K$65="Annullato","Annullata",IF(Spese!$K$65="Sospeso","Sospesa",IF(Spese!$K$65="Da valutare","Da valutare",IF(E1455="","Da completare",IF(D1455&lt;=Spese!$J$65,"Saldata",IF(E1455&lt;Parametri!$B$3,"Scaduta",IF(E1455&lt;=Parametri!$B$3+Parametri!$B$4,"In scadenza","Programmata"))))))),"Da completare"))</f>
        <v/>
      </c>
      <c r="H1455" s="23">
        <f>IF(A1455="","",Spese!$D$65)</f>
        <v/>
      </c>
    </row>
    <row r="1456">
      <c r="A1456" s="9">
        <f>IFERROR(IF(OR(Spese!$A$65="",12&gt;Spese!$G$65),"",Spese!$A$65),"")</f>
        <v/>
      </c>
      <c r="B1456" s="27">
        <f>IF(A1456="","",Spese!$B$65)</f>
        <v/>
      </c>
      <c r="C1456" s="27">
        <f>IF(A1456="","",Spese!$C$65)</f>
        <v/>
      </c>
      <c r="D1456" s="10">
        <f>IF(A1456="","",12)</f>
        <v/>
      </c>
      <c r="E1456" s="25">
        <f>IF(A1456="","",IFERROR(EDATE(Spese!$I$65,(D1456-1)*Spese!$H$65),""))</f>
        <v/>
      </c>
      <c r="F1456" s="40">
        <f>IF(A1456="","",IFERROR(IF(D1456=Spese!$G$65,Spese!$L$65-Spese!$M$65*(Spese!$G$65-1),Spese!$M$65),""))</f>
        <v/>
      </c>
      <c r="G1456" s="9">
        <f>IF(A1456="","",IFERROR(IF(Spese!$K$65="Annullato","Annullata",IF(Spese!$K$65="Sospeso","Sospesa",IF(Spese!$K$65="Da valutare","Da valutare",IF(E1456="","Da completare",IF(D1456&lt;=Spese!$J$65,"Saldata",IF(E1456&lt;Parametri!$B$3,"Scaduta",IF(E1456&lt;=Parametri!$B$3+Parametri!$B$4,"In scadenza","Programmata"))))))),"Da completare"))</f>
        <v/>
      </c>
      <c r="H1456" s="27">
        <f>IF(A1456="","",Spese!$D$65)</f>
        <v/>
      </c>
    </row>
    <row r="1457">
      <c r="A1457" s="5">
        <f>IFERROR(IF(OR(Spese!$A$65="",13&gt;Spese!$G$65),"",Spese!$A$65),"")</f>
        <v/>
      </c>
      <c r="B1457" s="23">
        <f>IF(A1457="","",Spese!$B$65)</f>
        <v/>
      </c>
      <c r="C1457" s="23">
        <f>IF(A1457="","",Spese!$C$65)</f>
        <v/>
      </c>
      <c r="D1457" s="6">
        <f>IF(A1457="","",13)</f>
        <v/>
      </c>
      <c r="E1457" s="21">
        <f>IF(A1457="","",IFERROR(EDATE(Spese!$I$65,(D1457-1)*Spese!$H$65),""))</f>
        <v/>
      </c>
      <c r="F1457" s="38">
        <f>IF(A1457="","",IFERROR(IF(D1457=Spese!$G$65,Spese!$L$65-Spese!$M$65*(Spese!$G$65-1),Spese!$M$65),""))</f>
        <v/>
      </c>
      <c r="G1457" s="5">
        <f>IF(A1457="","",IFERROR(IF(Spese!$K$65="Annullato","Annullata",IF(Spese!$K$65="Sospeso","Sospesa",IF(Spese!$K$65="Da valutare","Da valutare",IF(E1457="","Da completare",IF(D1457&lt;=Spese!$J$65,"Saldata",IF(E1457&lt;Parametri!$B$3,"Scaduta",IF(E1457&lt;=Parametri!$B$3+Parametri!$B$4,"In scadenza","Programmata"))))))),"Da completare"))</f>
        <v/>
      </c>
      <c r="H1457" s="23">
        <f>IF(A1457="","",Spese!$D$65)</f>
        <v/>
      </c>
    </row>
    <row r="1458">
      <c r="A1458" s="9">
        <f>IFERROR(IF(OR(Spese!$A$65="",14&gt;Spese!$G$65),"",Spese!$A$65),"")</f>
        <v/>
      </c>
      <c r="B1458" s="27">
        <f>IF(A1458="","",Spese!$B$65)</f>
        <v/>
      </c>
      <c r="C1458" s="27">
        <f>IF(A1458="","",Spese!$C$65)</f>
        <v/>
      </c>
      <c r="D1458" s="10">
        <f>IF(A1458="","",14)</f>
        <v/>
      </c>
      <c r="E1458" s="25">
        <f>IF(A1458="","",IFERROR(EDATE(Spese!$I$65,(D1458-1)*Spese!$H$65),""))</f>
        <v/>
      </c>
      <c r="F1458" s="40">
        <f>IF(A1458="","",IFERROR(IF(D1458=Spese!$G$65,Spese!$L$65-Spese!$M$65*(Spese!$G$65-1),Spese!$M$65),""))</f>
        <v/>
      </c>
      <c r="G1458" s="9">
        <f>IF(A1458="","",IFERROR(IF(Spese!$K$65="Annullato","Annullata",IF(Spese!$K$65="Sospeso","Sospesa",IF(Spese!$K$65="Da valutare","Da valutare",IF(E1458="","Da completare",IF(D1458&lt;=Spese!$J$65,"Saldata",IF(E1458&lt;Parametri!$B$3,"Scaduta",IF(E1458&lt;=Parametri!$B$3+Parametri!$B$4,"In scadenza","Programmata"))))))),"Da completare"))</f>
        <v/>
      </c>
      <c r="H1458" s="27">
        <f>IF(A1458="","",Spese!$D$65)</f>
        <v/>
      </c>
    </row>
    <row r="1459">
      <c r="A1459" s="5">
        <f>IFERROR(IF(OR(Spese!$A$65="",15&gt;Spese!$G$65),"",Spese!$A$65),"")</f>
        <v/>
      </c>
      <c r="B1459" s="23">
        <f>IF(A1459="","",Spese!$B$65)</f>
        <v/>
      </c>
      <c r="C1459" s="23">
        <f>IF(A1459="","",Spese!$C$65)</f>
        <v/>
      </c>
      <c r="D1459" s="6">
        <f>IF(A1459="","",15)</f>
        <v/>
      </c>
      <c r="E1459" s="21">
        <f>IF(A1459="","",IFERROR(EDATE(Spese!$I$65,(D1459-1)*Spese!$H$65),""))</f>
        <v/>
      </c>
      <c r="F1459" s="38">
        <f>IF(A1459="","",IFERROR(IF(D1459=Spese!$G$65,Spese!$L$65-Spese!$M$65*(Spese!$G$65-1),Spese!$M$65),""))</f>
        <v/>
      </c>
      <c r="G1459" s="5">
        <f>IF(A1459="","",IFERROR(IF(Spese!$K$65="Annullato","Annullata",IF(Spese!$K$65="Sospeso","Sospesa",IF(Spese!$K$65="Da valutare","Da valutare",IF(E1459="","Da completare",IF(D1459&lt;=Spese!$J$65,"Saldata",IF(E1459&lt;Parametri!$B$3,"Scaduta",IF(E1459&lt;=Parametri!$B$3+Parametri!$B$4,"In scadenza","Programmata"))))))),"Da completare"))</f>
        <v/>
      </c>
      <c r="H1459" s="23">
        <f>IF(A1459="","",Spese!$D$65)</f>
        <v/>
      </c>
    </row>
    <row r="1460">
      <c r="A1460" s="9">
        <f>IFERROR(IF(OR(Spese!$A$65="",16&gt;Spese!$G$65),"",Spese!$A$65),"")</f>
        <v/>
      </c>
      <c r="B1460" s="27">
        <f>IF(A1460="","",Spese!$B$65)</f>
        <v/>
      </c>
      <c r="C1460" s="27">
        <f>IF(A1460="","",Spese!$C$65)</f>
        <v/>
      </c>
      <c r="D1460" s="10">
        <f>IF(A1460="","",16)</f>
        <v/>
      </c>
      <c r="E1460" s="25">
        <f>IF(A1460="","",IFERROR(EDATE(Spese!$I$65,(D1460-1)*Spese!$H$65),""))</f>
        <v/>
      </c>
      <c r="F1460" s="40">
        <f>IF(A1460="","",IFERROR(IF(D1460=Spese!$G$65,Spese!$L$65-Spese!$M$65*(Spese!$G$65-1),Spese!$M$65),""))</f>
        <v/>
      </c>
      <c r="G1460" s="9">
        <f>IF(A1460="","",IFERROR(IF(Spese!$K$65="Annullato","Annullata",IF(Spese!$K$65="Sospeso","Sospesa",IF(Spese!$K$65="Da valutare","Da valutare",IF(E1460="","Da completare",IF(D1460&lt;=Spese!$J$65,"Saldata",IF(E1460&lt;Parametri!$B$3,"Scaduta",IF(E1460&lt;=Parametri!$B$3+Parametri!$B$4,"In scadenza","Programmata"))))))),"Da completare"))</f>
        <v/>
      </c>
      <c r="H1460" s="27">
        <f>IF(A1460="","",Spese!$D$65)</f>
        <v/>
      </c>
    </row>
    <row r="1461">
      <c r="A1461" s="5">
        <f>IFERROR(IF(OR(Spese!$A$65="",17&gt;Spese!$G$65),"",Spese!$A$65),"")</f>
        <v/>
      </c>
      <c r="B1461" s="23">
        <f>IF(A1461="","",Spese!$B$65)</f>
        <v/>
      </c>
      <c r="C1461" s="23">
        <f>IF(A1461="","",Spese!$C$65)</f>
        <v/>
      </c>
      <c r="D1461" s="6">
        <f>IF(A1461="","",17)</f>
        <v/>
      </c>
      <c r="E1461" s="21">
        <f>IF(A1461="","",IFERROR(EDATE(Spese!$I$65,(D1461-1)*Spese!$H$65),""))</f>
        <v/>
      </c>
      <c r="F1461" s="38">
        <f>IF(A1461="","",IFERROR(IF(D1461=Spese!$G$65,Spese!$L$65-Spese!$M$65*(Spese!$G$65-1),Spese!$M$65),""))</f>
        <v/>
      </c>
      <c r="G1461" s="5">
        <f>IF(A1461="","",IFERROR(IF(Spese!$K$65="Annullato","Annullata",IF(Spese!$K$65="Sospeso","Sospesa",IF(Spese!$K$65="Da valutare","Da valutare",IF(E1461="","Da completare",IF(D1461&lt;=Spese!$J$65,"Saldata",IF(E1461&lt;Parametri!$B$3,"Scaduta",IF(E1461&lt;=Parametri!$B$3+Parametri!$B$4,"In scadenza","Programmata"))))))),"Da completare"))</f>
        <v/>
      </c>
      <c r="H1461" s="23">
        <f>IF(A1461="","",Spese!$D$65)</f>
        <v/>
      </c>
    </row>
    <row r="1462">
      <c r="A1462" s="9">
        <f>IFERROR(IF(OR(Spese!$A$65="",18&gt;Spese!$G$65),"",Spese!$A$65),"")</f>
        <v/>
      </c>
      <c r="B1462" s="27">
        <f>IF(A1462="","",Spese!$B$65)</f>
        <v/>
      </c>
      <c r="C1462" s="27">
        <f>IF(A1462="","",Spese!$C$65)</f>
        <v/>
      </c>
      <c r="D1462" s="10">
        <f>IF(A1462="","",18)</f>
        <v/>
      </c>
      <c r="E1462" s="25">
        <f>IF(A1462="","",IFERROR(EDATE(Spese!$I$65,(D1462-1)*Spese!$H$65),""))</f>
        <v/>
      </c>
      <c r="F1462" s="40">
        <f>IF(A1462="","",IFERROR(IF(D1462=Spese!$G$65,Spese!$L$65-Spese!$M$65*(Spese!$G$65-1),Spese!$M$65),""))</f>
        <v/>
      </c>
      <c r="G1462" s="9">
        <f>IF(A1462="","",IFERROR(IF(Spese!$K$65="Annullato","Annullata",IF(Spese!$K$65="Sospeso","Sospesa",IF(Spese!$K$65="Da valutare","Da valutare",IF(E1462="","Da completare",IF(D1462&lt;=Spese!$J$65,"Saldata",IF(E1462&lt;Parametri!$B$3,"Scaduta",IF(E1462&lt;=Parametri!$B$3+Parametri!$B$4,"In scadenza","Programmata"))))))),"Da completare"))</f>
        <v/>
      </c>
      <c r="H1462" s="27">
        <f>IF(A1462="","",Spese!$D$65)</f>
        <v/>
      </c>
    </row>
    <row r="1463">
      <c r="A1463" s="5">
        <f>IFERROR(IF(OR(Spese!$A$65="",19&gt;Spese!$G$65),"",Spese!$A$65),"")</f>
        <v/>
      </c>
      <c r="B1463" s="23">
        <f>IF(A1463="","",Spese!$B$65)</f>
        <v/>
      </c>
      <c r="C1463" s="23">
        <f>IF(A1463="","",Spese!$C$65)</f>
        <v/>
      </c>
      <c r="D1463" s="6">
        <f>IF(A1463="","",19)</f>
        <v/>
      </c>
      <c r="E1463" s="21">
        <f>IF(A1463="","",IFERROR(EDATE(Spese!$I$65,(D1463-1)*Spese!$H$65),""))</f>
        <v/>
      </c>
      <c r="F1463" s="38">
        <f>IF(A1463="","",IFERROR(IF(D1463=Spese!$G$65,Spese!$L$65-Spese!$M$65*(Spese!$G$65-1),Spese!$M$65),""))</f>
        <v/>
      </c>
      <c r="G1463" s="5">
        <f>IF(A1463="","",IFERROR(IF(Spese!$K$65="Annullato","Annullata",IF(Spese!$K$65="Sospeso","Sospesa",IF(Spese!$K$65="Da valutare","Da valutare",IF(E1463="","Da completare",IF(D1463&lt;=Spese!$J$65,"Saldata",IF(E1463&lt;Parametri!$B$3,"Scaduta",IF(E1463&lt;=Parametri!$B$3+Parametri!$B$4,"In scadenza","Programmata"))))))),"Da completare"))</f>
        <v/>
      </c>
      <c r="H1463" s="23">
        <f>IF(A1463="","",Spese!$D$65)</f>
        <v/>
      </c>
    </row>
    <row r="1464">
      <c r="A1464" s="9">
        <f>IFERROR(IF(OR(Spese!$A$65="",20&gt;Spese!$G$65),"",Spese!$A$65),"")</f>
        <v/>
      </c>
      <c r="B1464" s="27">
        <f>IF(A1464="","",Spese!$B$65)</f>
        <v/>
      </c>
      <c r="C1464" s="27">
        <f>IF(A1464="","",Spese!$C$65)</f>
        <v/>
      </c>
      <c r="D1464" s="10">
        <f>IF(A1464="","",20)</f>
        <v/>
      </c>
      <c r="E1464" s="25">
        <f>IF(A1464="","",IFERROR(EDATE(Spese!$I$65,(D1464-1)*Spese!$H$65),""))</f>
        <v/>
      </c>
      <c r="F1464" s="40">
        <f>IF(A1464="","",IFERROR(IF(D1464=Spese!$G$65,Spese!$L$65-Spese!$M$65*(Spese!$G$65-1),Spese!$M$65),""))</f>
        <v/>
      </c>
      <c r="G1464" s="9">
        <f>IF(A1464="","",IFERROR(IF(Spese!$K$65="Annullato","Annullata",IF(Spese!$K$65="Sospeso","Sospesa",IF(Spese!$K$65="Da valutare","Da valutare",IF(E1464="","Da completare",IF(D1464&lt;=Spese!$J$65,"Saldata",IF(E1464&lt;Parametri!$B$3,"Scaduta",IF(E1464&lt;=Parametri!$B$3+Parametri!$B$4,"In scadenza","Programmata"))))))),"Da completare"))</f>
        <v/>
      </c>
      <c r="H1464" s="27">
        <f>IF(A1464="","",Spese!$D$65)</f>
        <v/>
      </c>
    </row>
    <row r="1465">
      <c r="A1465" s="5">
        <f>IFERROR(IF(OR(Spese!$A$65="",21&gt;Spese!$G$65),"",Spese!$A$65),"")</f>
        <v/>
      </c>
      <c r="B1465" s="23">
        <f>IF(A1465="","",Spese!$B$65)</f>
        <v/>
      </c>
      <c r="C1465" s="23">
        <f>IF(A1465="","",Spese!$C$65)</f>
        <v/>
      </c>
      <c r="D1465" s="6">
        <f>IF(A1465="","",21)</f>
        <v/>
      </c>
      <c r="E1465" s="21">
        <f>IF(A1465="","",IFERROR(EDATE(Spese!$I$65,(D1465-1)*Spese!$H$65),""))</f>
        <v/>
      </c>
      <c r="F1465" s="38">
        <f>IF(A1465="","",IFERROR(IF(D1465=Spese!$G$65,Spese!$L$65-Spese!$M$65*(Spese!$G$65-1),Spese!$M$65),""))</f>
        <v/>
      </c>
      <c r="G1465" s="5">
        <f>IF(A1465="","",IFERROR(IF(Spese!$K$65="Annullato","Annullata",IF(Spese!$K$65="Sospeso","Sospesa",IF(Spese!$K$65="Da valutare","Da valutare",IF(E1465="","Da completare",IF(D1465&lt;=Spese!$J$65,"Saldata",IF(E1465&lt;Parametri!$B$3,"Scaduta",IF(E1465&lt;=Parametri!$B$3+Parametri!$B$4,"In scadenza","Programmata"))))))),"Da completare"))</f>
        <v/>
      </c>
      <c r="H1465" s="23">
        <f>IF(A1465="","",Spese!$D$65)</f>
        <v/>
      </c>
    </row>
    <row r="1466">
      <c r="A1466" s="9">
        <f>IFERROR(IF(OR(Spese!$A$65="",22&gt;Spese!$G$65),"",Spese!$A$65),"")</f>
        <v/>
      </c>
      <c r="B1466" s="27">
        <f>IF(A1466="","",Spese!$B$65)</f>
        <v/>
      </c>
      <c r="C1466" s="27">
        <f>IF(A1466="","",Spese!$C$65)</f>
        <v/>
      </c>
      <c r="D1466" s="10">
        <f>IF(A1466="","",22)</f>
        <v/>
      </c>
      <c r="E1466" s="25">
        <f>IF(A1466="","",IFERROR(EDATE(Spese!$I$65,(D1466-1)*Spese!$H$65),""))</f>
        <v/>
      </c>
      <c r="F1466" s="40">
        <f>IF(A1466="","",IFERROR(IF(D1466=Spese!$G$65,Spese!$L$65-Spese!$M$65*(Spese!$G$65-1),Spese!$M$65),""))</f>
        <v/>
      </c>
      <c r="G1466" s="9">
        <f>IF(A1466="","",IFERROR(IF(Spese!$K$65="Annullato","Annullata",IF(Spese!$K$65="Sospeso","Sospesa",IF(Spese!$K$65="Da valutare","Da valutare",IF(E1466="","Da completare",IF(D1466&lt;=Spese!$J$65,"Saldata",IF(E1466&lt;Parametri!$B$3,"Scaduta",IF(E1466&lt;=Parametri!$B$3+Parametri!$B$4,"In scadenza","Programmata"))))))),"Da completare"))</f>
        <v/>
      </c>
      <c r="H1466" s="27">
        <f>IF(A1466="","",Spese!$D$65)</f>
        <v/>
      </c>
    </row>
    <row r="1467">
      <c r="A1467" s="5">
        <f>IFERROR(IF(OR(Spese!$A$65="",23&gt;Spese!$G$65),"",Spese!$A$65),"")</f>
        <v/>
      </c>
      <c r="B1467" s="23">
        <f>IF(A1467="","",Spese!$B$65)</f>
        <v/>
      </c>
      <c r="C1467" s="23">
        <f>IF(A1467="","",Spese!$C$65)</f>
        <v/>
      </c>
      <c r="D1467" s="6">
        <f>IF(A1467="","",23)</f>
        <v/>
      </c>
      <c r="E1467" s="21">
        <f>IF(A1467="","",IFERROR(EDATE(Spese!$I$65,(D1467-1)*Spese!$H$65),""))</f>
        <v/>
      </c>
      <c r="F1467" s="38">
        <f>IF(A1467="","",IFERROR(IF(D1467=Spese!$G$65,Spese!$L$65-Spese!$M$65*(Spese!$G$65-1),Spese!$M$65),""))</f>
        <v/>
      </c>
      <c r="G1467" s="5">
        <f>IF(A1467="","",IFERROR(IF(Spese!$K$65="Annullato","Annullata",IF(Spese!$K$65="Sospeso","Sospesa",IF(Spese!$K$65="Da valutare","Da valutare",IF(E1467="","Da completare",IF(D1467&lt;=Spese!$J$65,"Saldata",IF(E1467&lt;Parametri!$B$3,"Scaduta",IF(E1467&lt;=Parametri!$B$3+Parametri!$B$4,"In scadenza","Programmata"))))))),"Da completare"))</f>
        <v/>
      </c>
      <c r="H1467" s="23">
        <f>IF(A1467="","",Spese!$D$65)</f>
        <v/>
      </c>
    </row>
    <row r="1468">
      <c r="A1468" s="9">
        <f>IFERROR(IF(OR(Spese!$A$65="",24&gt;Spese!$G$65),"",Spese!$A$65),"")</f>
        <v/>
      </c>
      <c r="B1468" s="27">
        <f>IF(A1468="","",Spese!$B$65)</f>
        <v/>
      </c>
      <c r="C1468" s="27">
        <f>IF(A1468="","",Spese!$C$65)</f>
        <v/>
      </c>
      <c r="D1468" s="10">
        <f>IF(A1468="","",24)</f>
        <v/>
      </c>
      <c r="E1468" s="25">
        <f>IF(A1468="","",IFERROR(EDATE(Spese!$I$65,(D1468-1)*Spese!$H$65),""))</f>
        <v/>
      </c>
      <c r="F1468" s="40">
        <f>IF(A1468="","",IFERROR(IF(D1468=Spese!$G$65,Spese!$L$65-Spese!$M$65*(Spese!$G$65-1),Spese!$M$65),""))</f>
        <v/>
      </c>
      <c r="G1468" s="9">
        <f>IF(A1468="","",IFERROR(IF(Spese!$K$65="Annullato","Annullata",IF(Spese!$K$65="Sospeso","Sospesa",IF(Spese!$K$65="Da valutare","Da valutare",IF(E1468="","Da completare",IF(D1468&lt;=Spese!$J$65,"Saldata",IF(E1468&lt;Parametri!$B$3,"Scaduta",IF(E1468&lt;=Parametri!$B$3+Parametri!$B$4,"In scadenza","Programmata"))))))),"Da completare"))</f>
        <v/>
      </c>
      <c r="H1468" s="27">
        <f>IF(A1468="","",Spese!$D$65)</f>
        <v/>
      </c>
    </row>
    <row r="1469">
      <c r="A1469" s="5">
        <f>IFERROR(IF(OR(Spese!$A$66="",1&gt;Spese!$G$66),"",Spese!$A$66),"")</f>
        <v/>
      </c>
      <c r="B1469" s="23">
        <f>IF(A1469="","",Spese!$B$66)</f>
        <v/>
      </c>
      <c r="C1469" s="23">
        <f>IF(A1469="","",Spese!$C$66)</f>
        <v/>
      </c>
      <c r="D1469" s="6">
        <f>IF(A1469="","",1)</f>
        <v/>
      </c>
      <c r="E1469" s="21">
        <f>IF(A1469="","",IFERROR(EDATE(Spese!$I$66,(D1469-1)*Spese!$H$66),""))</f>
        <v/>
      </c>
      <c r="F1469" s="38">
        <f>IF(A1469="","",IFERROR(IF(D1469=Spese!$G$66,Spese!$L$66-Spese!$M$66*(Spese!$G$66-1),Spese!$M$66),""))</f>
        <v/>
      </c>
      <c r="G1469" s="5">
        <f>IF(A1469="","",IFERROR(IF(Spese!$K$66="Annullato","Annullata",IF(Spese!$K$66="Sospeso","Sospesa",IF(Spese!$K$66="Da valutare","Da valutare",IF(E1469="","Da completare",IF(D1469&lt;=Spese!$J$66,"Saldata",IF(E1469&lt;Parametri!$B$3,"Scaduta",IF(E1469&lt;=Parametri!$B$3+Parametri!$B$4,"In scadenza","Programmata"))))))),"Da completare"))</f>
        <v/>
      </c>
      <c r="H1469" s="23">
        <f>IF(A1469="","",Spese!$D$66)</f>
        <v/>
      </c>
    </row>
    <row r="1470">
      <c r="A1470" s="9">
        <f>IFERROR(IF(OR(Spese!$A$66="",2&gt;Spese!$G$66),"",Spese!$A$66),"")</f>
        <v/>
      </c>
      <c r="B1470" s="27">
        <f>IF(A1470="","",Spese!$B$66)</f>
        <v/>
      </c>
      <c r="C1470" s="27">
        <f>IF(A1470="","",Spese!$C$66)</f>
        <v/>
      </c>
      <c r="D1470" s="10">
        <f>IF(A1470="","",2)</f>
        <v/>
      </c>
      <c r="E1470" s="25">
        <f>IF(A1470="","",IFERROR(EDATE(Spese!$I$66,(D1470-1)*Spese!$H$66),""))</f>
        <v/>
      </c>
      <c r="F1470" s="40">
        <f>IF(A1470="","",IFERROR(IF(D1470=Spese!$G$66,Spese!$L$66-Spese!$M$66*(Spese!$G$66-1),Spese!$M$66),""))</f>
        <v/>
      </c>
      <c r="G1470" s="9">
        <f>IF(A1470="","",IFERROR(IF(Spese!$K$66="Annullato","Annullata",IF(Spese!$K$66="Sospeso","Sospesa",IF(Spese!$K$66="Da valutare","Da valutare",IF(E1470="","Da completare",IF(D1470&lt;=Spese!$J$66,"Saldata",IF(E1470&lt;Parametri!$B$3,"Scaduta",IF(E1470&lt;=Parametri!$B$3+Parametri!$B$4,"In scadenza","Programmata"))))))),"Da completare"))</f>
        <v/>
      </c>
      <c r="H1470" s="27">
        <f>IF(A1470="","",Spese!$D$66)</f>
        <v/>
      </c>
    </row>
    <row r="1471">
      <c r="A1471" s="5">
        <f>IFERROR(IF(OR(Spese!$A$66="",3&gt;Spese!$G$66),"",Spese!$A$66),"")</f>
        <v/>
      </c>
      <c r="B1471" s="23">
        <f>IF(A1471="","",Spese!$B$66)</f>
        <v/>
      </c>
      <c r="C1471" s="23">
        <f>IF(A1471="","",Spese!$C$66)</f>
        <v/>
      </c>
      <c r="D1471" s="6">
        <f>IF(A1471="","",3)</f>
        <v/>
      </c>
      <c r="E1471" s="21">
        <f>IF(A1471="","",IFERROR(EDATE(Spese!$I$66,(D1471-1)*Spese!$H$66),""))</f>
        <v/>
      </c>
      <c r="F1471" s="38">
        <f>IF(A1471="","",IFERROR(IF(D1471=Spese!$G$66,Spese!$L$66-Spese!$M$66*(Spese!$G$66-1),Spese!$M$66),""))</f>
        <v/>
      </c>
      <c r="G1471" s="5">
        <f>IF(A1471="","",IFERROR(IF(Spese!$K$66="Annullato","Annullata",IF(Spese!$K$66="Sospeso","Sospesa",IF(Spese!$K$66="Da valutare","Da valutare",IF(E1471="","Da completare",IF(D1471&lt;=Spese!$J$66,"Saldata",IF(E1471&lt;Parametri!$B$3,"Scaduta",IF(E1471&lt;=Parametri!$B$3+Parametri!$B$4,"In scadenza","Programmata"))))))),"Da completare"))</f>
        <v/>
      </c>
      <c r="H1471" s="23">
        <f>IF(A1471="","",Spese!$D$66)</f>
        <v/>
      </c>
    </row>
    <row r="1472">
      <c r="A1472" s="9">
        <f>IFERROR(IF(OR(Spese!$A$66="",4&gt;Spese!$G$66),"",Spese!$A$66),"")</f>
        <v/>
      </c>
      <c r="B1472" s="27">
        <f>IF(A1472="","",Spese!$B$66)</f>
        <v/>
      </c>
      <c r="C1472" s="27">
        <f>IF(A1472="","",Spese!$C$66)</f>
        <v/>
      </c>
      <c r="D1472" s="10">
        <f>IF(A1472="","",4)</f>
        <v/>
      </c>
      <c r="E1472" s="25">
        <f>IF(A1472="","",IFERROR(EDATE(Spese!$I$66,(D1472-1)*Spese!$H$66),""))</f>
        <v/>
      </c>
      <c r="F1472" s="40">
        <f>IF(A1472="","",IFERROR(IF(D1472=Spese!$G$66,Spese!$L$66-Spese!$M$66*(Spese!$G$66-1),Spese!$M$66),""))</f>
        <v/>
      </c>
      <c r="G1472" s="9">
        <f>IF(A1472="","",IFERROR(IF(Spese!$K$66="Annullato","Annullata",IF(Spese!$K$66="Sospeso","Sospesa",IF(Spese!$K$66="Da valutare","Da valutare",IF(E1472="","Da completare",IF(D1472&lt;=Spese!$J$66,"Saldata",IF(E1472&lt;Parametri!$B$3,"Scaduta",IF(E1472&lt;=Parametri!$B$3+Parametri!$B$4,"In scadenza","Programmata"))))))),"Da completare"))</f>
        <v/>
      </c>
      <c r="H1472" s="27">
        <f>IF(A1472="","",Spese!$D$66)</f>
        <v/>
      </c>
    </row>
    <row r="1473">
      <c r="A1473" s="5">
        <f>IFERROR(IF(OR(Spese!$A$66="",5&gt;Spese!$G$66),"",Spese!$A$66),"")</f>
        <v/>
      </c>
      <c r="B1473" s="23">
        <f>IF(A1473="","",Spese!$B$66)</f>
        <v/>
      </c>
      <c r="C1473" s="23">
        <f>IF(A1473="","",Spese!$C$66)</f>
        <v/>
      </c>
      <c r="D1473" s="6">
        <f>IF(A1473="","",5)</f>
        <v/>
      </c>
      <c r="E1473" s="21">
        <f>IF(A1473="","",IFERROR(EDATE(Spese!$I$66,(D1473-1)*Spese!$H$66),""))</f>
        <v/>
      </c>
      <c r="F1473" s="38">
        <f>IF(A1473="","",IFERROR(IF(D1473=Spese!$G$66,Spese!$L$66-Spese!$M$66*(Spese!$G$66-1),Spese!$M$66),""))</f>
        <v/>
      </c>
      <c r="G1473" s="5">
        <f>IF(A1473="","",IFERROR(IF(Spese!$K$66="Annullato","Annullata",IF(Spese!$K$66="Sospeso","Sospesa",IF(Spese!$K$66="Da valutare","Da valutare",IF(E1473="","Da completare",IF(D1473&lt;=Spese!$J$66,"Saldata",IF(E1473&lt;Parametri!$B$3,"Scaduta",IF(E1473&lt;=Parametri!$B$3+Parametri!$B$4,"In scadenza","Programmata"))))))),"Da completare"))</f>
        <v/>
      </c>
      <c r="H1473" s="23">
        <f>IF(A1473="","",Spese!$D$66)</f>
        <v/>
      </c>
    </row>
    <row r="1474">
      <c r="A1474" s="9">
        <f>IFERROR(IF(OR(Spese!$A$66="",6&gt;Spese!$G$66),"",Spese!$A$66),"")</f>
        <v/>
      </c>
      <c r="B1474" s="27">
        <f>IF(A1474="","",Spese!$B$66)</f>
        <v/>
      </c>
      <c r="C1474" s="27">
        <f>IF(A1474="","",Spese!$C$66)</f>
        <v/>
      </c>
      <c r="D1474" s="10">
        <f>IF(A1474="","",6)</f>
        <v/>
      </c>
      <c r="E1474" s="25">
        <f>IF(A1474="","",IFERROR(EDATE(Spese!$I$66,(D1474-1)*Spese!$H$66),""))</f>
        <v/>
      </c>
      <c r="F1474" s="40">
        <f>IF(A1474="","",IFERROR(IF(D1474=Spese!$G$66,Spese!$L$66-Spese!$M$66*(Spese!$G$66-1),Spese!$M$66),""))</f>
        <v/>
      </c>
      <c r="G1474" s="9">
        <f>IF(A1474="","",IFERROR(IF(Spese!$K$66="Annullato","Annullata",IF(Spese!$K$66="Sospeso","Sospesa",IF(Spese!$K$66="Da valutare","Da valutare",IF(E1474="","Da completare",IF(D1474&lt;=Spese!$J$66,"Saldata",IF(E1474&lt;Parametri!$B$3,"Scaduta",IF(E1474&lt;=Parametri!$B$3+Parametri!$B$4,"In scadenza","Programmata"))))))),"Da completare"))</f>
        <v/>
      </c>
      <c r="H1474" s="27">
        <f>IF(A1474="","",Spese!$D$66)</f>
        <v/>
      </c>
    </row>
    <row r="1475">
      <c r="A1475" s="5">
        <f>IFERROR(IF(OR(Spese!$A$66="",7&gt;Spese!$G$66),"",Spese!$A$66),"")</f>
        <v/>
      </c>
      <c r="B1475" s="23">
        <f>IF(A1475="","",Spese!$B$66)</f>
        <v/>
      </c>
      <c r="C1475" s="23">
        <f>IF(A1475="","",Spese!$C$66)</f>
        <v/>
      </c>
      <c r="D1475" s="6">
        <f>IF(A1475="","",7)</f>
        <v/>
      </c>
      <c r="E1475" s="21">
        <f>IF(A1475="","",IFERROR(EDATE(Spese!$I$66,(D1475-1)*Spese!$H$66),""))</f>
        <v/>
      </c>
      <c r="F1475" s="38">
        <f>IF(A1475="","",IFERROR(IF(D1475=Spese!$G$66,Spese!$L$66-Spese!$M$66*(Spese!$G$66-1),Spese!$M$66),""))</f>
        <v/>
      </c>
      <c r="G1475" s="5">
        <f>IF(A1475="","",IFERROR(IF(Spese!$K$66="Annullato","Annullata",IF(Spese!$K$66="Sospeso","Sospesa",IF(Spese!$K$66="Da valutare","Da valutare",IF(E1475="","Da completare",IF(D1475&lt;=Spese!$J$66,"Saldata",IF(E1475&lt;Parametri!$B$3,"Scaduta",IF(E1475&lt;=Parametri!$B$3+Parametri!$B$4,"In scadenza","Programmata"))))))),"Da completare"))</f>
        <v/>
      </c>
      <c r="H1475" s="23">
        <f>IF(A1475="","",Spese!$D$66)</f>
        <v/>
      </c>
    </row>
    <row r="1476">
      <c r="A1476" s="9">
        <f>IFERROR(IF(OR(Spese!$A$66="",8&gt;Spese!$G$66),"",Spese!$A$66),"")</f>
        <v/>
      </c>
      <c r="B1476" s="27">
        <f>IF(A1476="","",Spese!$B$66)</f>
        <v/>
      </c>
      <c r="C1476" s="27">
        <f>IF(A1476="","",Spese!$C$66)</f>
        <v/>
      </c>
      <c r="D1476" s="10">
        <f>IF(A1476="","",8)</f>
        <v/>
      </c>
      <c r="E1476" s="25">
        <f>IF(A1476="","",IFERROR(EDATE(Spese!$I$66,(D1476-1)*Spese!$H$66),""))</f>
        <v/>
      </c>
      <c r="F1476" s="40">
        <f>IF(A1476="","",IFERROR(IF(D1476=Spese!$G$66,Spese!$L$66-Spese!$M$66*(Spese!$G$66-1),Spese!$M$66),""))</f>
        <v/>
      </c>
      <c r="G1476" s="9">
        <f>IF(A1476="","",IFERROR(IF(Spese!$K$66="Annullato","Annullata",IF(Spese!$K$66="Sospeso","Sospesa",IF(Spese!$K$66="Da valutare","Da valutare",IF(E1476="","Da completare",IF(D1476&lt;=Spese!$J$66,"Saldata",IF(E1476&lt;Parametri!$B$3,"Scaduta",IF(E1476&lt;=Parametri!$B$3+Parametri!$B$4,"In scadenza","Programmata"))))))),"Da completare"))</f>
        <v/>
      </c>
      <c r="H1476" s="27">
        <f>IF(A1476="","",Spese!$D$66)</f>
        <v/>
      </c>
    </row>
    <row r="1477">
      <c r="A1477" s="5">
        <f>IFERROR(IF(OR(Spese!$A$66="",9&gt;Spese!$G$66),"",Spese!$A$66),"")</f>
        <v/>
      </c>
      <c r="B1477" s="23">
        <f>IF(A1477="","",Spese!$B$66)</f>
        <v/>
      </c>
      <c r="C1477" s="23">
        <f>IF(A1477="","",Spese!$C$66)</f>
        <v/>
      </c>
      <c r="D1477" s="6">
        <f>IF(A1477="","",9)</f>
        <v/>
      </c>
      <c r="E1477" s="21">
        <f>IF(A1477="","",IFERROR(EDATE(Spese!$I$66,(D1477-1)*Spese!$H$66),""))</f>
        <v/>
      </c>
      <c r="F1477" s="38">
        <f>IF(A1477="","",IFERROR(IF(D1477=Spese!$G$66,Spese!$L$66-Spese!$M$66*(Spese!$G$66-1),Spese!$M$66),""))</f>
        <v/>
      </c>
      <c r="G1477" s="5">
        <f>IF(A1477="","",IFERROR(IF(Spese!$K$66="Annullato","Annullata",IF(Spese!$K$66="Sospeso","Sospesa",IF(Spese!$K$66="Da valutare","Da valutare",IF(E1477="","Da completare",IF(D1477&lt;=Spese!$J$66,"Saldata",IF(E1477&lt;Parametri!$B$3,"Scaduta",IF(E1477&lt;=Parametri!$B$3+Parametri!$B$4,"In scadenza","Programmata"))))))),"Da completare"))</f>
        <v/>
      </c>
      <c r="H1477" s="23">
        <f>IF(A1477="","",Spese!$D$66)</f>
        <v/>
      </c>
    </row>
    <row r="1478">
      <c r="A1478" s="9">
        <f>IFERROR(IF(OR(Spese!$A$66="",10&gt;Spese!$G$66),"",Spese!$A$66),"")</f>
        <v/>
      </c>
      <c r="B1478" s="27">
        <f>IF(A1478="","",Spese!$B$66)</f>
        <v/>
      </c>
      <c r="C1478" s="27">
        <f>IF(A1478="","",Spese!$C$66)</f>
        <v/>
      </c>
      <c r="D1478" s="10">
        <f>IF(A1478="","",10)</f>
        <v/>
      </c>
      <c r="E1478" s="25">
        <f>IF(A1478="","",IFERROR(EDATE(Spese!$I$66,(D1478-1)*Spese!$H$66),""))</f>
        <v/>
      </c>
      <c r="F1478" s="40">
        <f>IF(A1478="","",IFERROR(IF(D1478=Spese!$G$66,Spese!$L$66-Spese!$M$66*(Spese!$G$66-1),Spese!$M$66),""))</f>
        <v/>
      </c>
      <c r="G1478" s="9">
        <f>IF(A1478="","",IFERROR(IF(Spese!$K$66="Annullato","Annullata",IF(Spese!$K$66="Sospeso","Sospesa",IF(Spese!$K$66="Da valutare","Da valutare",IF(E1478="","Da completare",IF(D1478&lt;=Spese!$J$66,"Saldata",IF(E1478&lt;Parametri!$B$3,"Scaduta",IF(E1478&lt;=Parametri!$B$3+Parametri!$B$4,"In scadenza","Programmata"))))))),"Da completare"))</f>
        <v/>
      </c>
      <c r="H1478" s="27">
        <f>IF(A1478="","",Spese!$D$66)</f>
        <v/>
      </c>
    </row>
    <row r="1479">
      <c r="A1479" s="5">
        <f>IFERROR(IF(OR(Spese!$A$66="",11&gt;Spese!$G$66),"",Spese!$A$66),"")</f>
        <v/>
      </c>
      <c r="B1479" s="23">
        <f>IF(A1479="","",Spese!$B$66)</f>
        <v/>
      </c>
      <c r="C1479" s="23">
        <f>IF(A1479="","",Spese!$C$66)</f>
        <v/>
      </c>
      <c r="D1479" s="6">
        <f>IF(A1479="","",11)</f>
        <v/>
      </c>
      <c r="E1479" s="21">
        <f>IF(A1479="","",IFERROR(EDATE(Spese!$I$66,(D1479-1)*Spese!$H$66),""))</f>
        <v/>
      </c>
      <c r="F1479" s="38">
        <f>IF(A1479="","",IFERROR(IF(D1479=Spese!$G$66,Spese!$L$66-Spese!$M$66*(Spese!$G$66-1),Spese!$M$66),""))</f>
        <v/>
      </c>
      <c r="G1479" s="5">
        <f>IF(A1479="","",IFERROR(IF(Spese!$K$66="Annullato","Annullata",IF(Spese!$K$66="Sospeso","Sospesa",IF(Spese!$K$66="Da valutare","Da valutare",IF(E1479="","Da completare",IF(D1479&lt;=Spese!$J$66,"Saldata",IF(E1479&lt;Parametri!$B$3,"Scaduta",IF(E1479&lt;=Parametri!$B$3+Parametri!$B$4,"In scadenza","Programmata"))))))),"Da completare"))</f>
        <v/>
      </c>
      <c r="H1479" s="23">
        <f>IF(A1479="","",Spese!$D$66)</f>
        <v/>
      </c>
    </row>
    <row r="1480">
      <c r="A1480" s="9">
        <f>IFERROR(IF(OR(Spese!$A$66="",12&gt;Spese!$G$66),"",Spese!$A$66),"")</f>
        <v/>
      </c>
      <c r="B1480" s="27">
        <f>IF(A1480="","",Spese!$B$66)</f>
        <v/>
      </c>
      <c r="C1480" s="27">
        <f>IF(A1480="","",Spese!$C$66)</f>
        <v/>
      </c>
      <c r="D1480" s="10">
        <f>IF(A1480="","",12)</f>
        <v/>
      </c>
      <c r="E1480" s="25">
        <f>IF(A1480="","",IFERROR(EDATE(Spese!$I$66,(D1480-1)*Spese!$H$66),""))</f>
        <v/>
      </c>
      <c r="F1480" s="40">
        <f>IF(A1480="","",IFERROR(IF(D1480=Spese!$G$66,Spese!$L$66-Spese!$M$66*(Spese!$G$66-1),Spese!$M$66),""))</f>
        <v/>
      </c>
      <c r="G1480" s="9">
        <f>IF(A1480="","",IFERROR(IF(Spese!$K$66="Annullato","Annullata",IF(Spese!$K$66="Sospeso","Sospesa",IF(Spese!$K$66="Da valutare","Da valutare",IF(E1480="","Da completare",IF(D1480&lt;=Spese!$J$66,"Saldata",IF(E1480&lt;Parametri!$B$3,"Scaduta",IF(E1480&lt;=Parametri!$B$3+Parametri!$B$4,"In scadenza","Programmata"))))))),"Da completare"))</f>
        <v/>
      </c>
      <c r="H1480" s="27">
        <f>IF(A1480="","",Spese!$D$66)</f>
        <v/>
      </c>
    </row>
    <row r="1481">
      <c r="A1481" s="5">
        <f>IFERROR(IF(OR(Spese!$A$66="",13&gt;Spese!$G$66),"",Spese!$A$66),"")</f>
        <v/>
      </c>
      <c r="B1481" s="23">
        <f>IF(A1481="","",Spese!$B$66)</f>
        <v/>
      </c>
      <c r="C1481" s="23">
        <f>IF(A1481="","",Spese!$C$66)</f>
        <v/>
      </c>
      <c r="D1481" s="6">
        <f>IF(A1481="","",13)</f>
        <v/>
      </c>
      <c r="E1481" s="21">
        <f>IF(A1481="","",IFERROR(EDATE(Spese!$I$66,(D1481-1)*Spese!$H$66),""))</f>
        <v/>
      </c>
      <c r="F1481" s="38">
        <f>IF(A1481="","",IFERROR(IF(D1481=Spese!$G$66,Spese!$L$66-Spese!$M$66*(Spese!$G$66-1),Spese!$M$66),""))</f>
        <v/>
      </c>
      <c r="G1481" s="5">
        <f>IF(A1481="","",IFERROR(IF(Spese!$K$66="Annullato","Annullata",IF(Spese!$K$66="Sospeso","Sospesa",IF(Spese!$K$66="Da valutare","Da valutare",IF(E1481="","Da completare",IF(D1481&lt;=Spese!$J$66,"Saldata",IF(E1481&lt;Parametri!$B$3,"Scaduta",IF(E1481&lt;=Parametri!$B$3+Parametri!$B$4,"In scadenza","Programmata"))))))),"Da completare"))</f>
        <v/>
      </c>
      <c r="H1481" s="23">
        <f>IF(A1481="","",Spese!$D$66)</f>
        <v/>
      </c>
    </row>
    <row r="1482">
      <c r="A1482" s="9">
        <f>IFERROR(IF(OR(Spese!$A$66="",14&gt;Spese!$G$66),"",Spese!$A$66),"")</f>
        <v/>
      </c>
      <c r="B1482" s="27">
        <f>IF(A1482="","",Spese!$B$66)</f>
        <v/>
      </c>
      <c r="C1482" s="27">
        <f>IF(A1482="","",Spese!$C$66)</f>
        <v/>
      </c>
      <c r="D1482" s="10">
        <f>IF(A1482="","",14)</f>
        <v/>
      </c>
      <c r="E1482" s="25">
        <f>IF(A1482="","",IFERROR(EDATE(Spese!$I$66,(D1482-1)*Spese!$H$66),""))</f>
        <v/>
      </c>
      <c r="F1482" s="40">
        <f>IF(A1482="","",IFERROR(IF(D1482=Spese!$G$66,Spese!$L$66-Spese!$M$66*(Spese!$G$66-1),Spese!$M$66),""))</f>
        <v/>
      </c>
      <c r="G1482" s="9">
        <f>IF(A1482="","",IFERROR(IF(Spese!$K$66="Annullato","Annullata",IF(Spese!$K$66="Sospeso","Sospesa",IF(Spese!$K$66="Da valutare","Da valutare",IF(E1482="","Da completare",IF(D1482&lt;=Spese!$J$66,"Saldata",IF(E1482&lt;Parametri!$B$3,"Scaduta",IF(E1482&lt;=Parametri!$B$3+Parametri!$B$4,"In scadenza","Programmata"))))))),"Da completare"))</f>
        <v/>
      </c>
      <c r="H1482" s="27">
        <f>IF(A1482="","",Spese!$D$66)</f>
        <v/>
      </c>
    </row>
    <row r="1483">
      <c r="A1483" s="5">
        <f>IFERROR(IF(OR(Spese!$A$66="",15&gt;Spese!$G$66),"",Spese!$A$66),"")</f>
        <v/>
      </c>
      <c r="B1483" s="23">
        <f>IF(A1483="","",Spese!$B$66)</f>
        <v/>
      </c>
      <c r="C1483" s="23">
        <f>IF(A1483="","",Spese!$C$66)</f>
        <v/>
      </c>
      <c r="D1483" s="6">
        <f>IF(A1483="","",15)</f>
        <v/>
      </c>
      <c r="E1483" s="21">
        <f>IF(A1483="","",IFERROR(EDATE(Spese!$I$66,(D1483-1)*Spese!$H$66),""))</f>
        <v/>
      </c>
      <c r="F1483" s="38">
        <f>IF(A1483="","",IFERROR(IF(D1483=Spese!$G$66,Spese!$L$66-Spese!$M$66*(Spese!$G$66-1),Spese!$M$66),""))</f>
        <v/>
      </c>
      <c r="G1483" s="5">
        <f>IF(A1483="","",IFERROR(IF(Spese!$K$66="Annullato","Annullata",IF(Spese!$K$66="Sospeso","Sospesa",IF(Spese!$K$66="Da valutare","Da valutare",IF(E1483="","Da completare",IF(D1483&lt;=Spese!$J$66,"Saldata",IF(E1483&lt;Parametri!$B$3,"Scaduta",IF(E1483&lt;=Parametri!$B$3+Parametri!$B$4,"In scadenza","Programmata"))))))),"Da completare"))</f>
        <v/>
      </c>
      <c r="H1483" s="23">
        <f>IF(A1483="","",Spese!$D$66)</f>
        <v/>
      </c>
    </row>
    <row r="1484">
      <c r="A1484" s="9">
        <f>IFERROR(IF(OR(Spese!$A$66="",16&gt;Spese!$G$66),"",Spese!$A$66),"")</f>
        <v/>
      </c>
      <c r="B1484" s="27">
        <f>IF(A1484="","",Spese!$B$66)</f>
        <v/>
      </c>
      <c r="C1484" s="27">
        <f>IF(A1484="","",Spese!$C$66)</f>
        <v/>
      </c>
      <c r="D1484" s="10">
        <f>IF(A1484="","",16)</f>
        <v/>
      </c>
      <c r="E1484" s="25">
        <f>IF(A1484="","",IFERROR(EDATE(Spese!$I$66,(D1484-1)*Spese!$H$66),""))</f>
        <v/>
      </c>
      <c r="F1484" s="40">
        <f>IF(A1484="","",IFERROR(IF(D1484=Spese!$G$66,Spese!$L$66-Spese!$M$66*(Spese!$G$66-1),Spese!$M$66),""))</f>
        <v/>
      </c>
      <c r="G1484" s="9">
        <f>IF(A1484="","",IFERROR(IF(Spese!$K$66="Annullato","Annullata",IF(Spese!$K$66="Sospeso","Sospesa",IF(Spese!$K$66="Da valutare","Da valutare",IF(E1484="","Da completare",IF(D1484&lt;=Spese!$J$66,"Saldata",IF(E1484&lt;Parametri!$B$3,"Scaduta",IF(E1484&lt;=Parametri!$B$3+Parametri!$B$4,"In scadenza","Programmata"))))))),"Da completare"))</f>
        <v/>
      </c>
      <c r="H1484" s="27">
        <f>IF(A1484="","",Spese!$D$66)</f>
        <v/>
      </c>
    </row>
    <row r="1485">
      <c r="A1485" s="5">
        <f>IFERROR(IF(OR(Spese!$A$66="",17&gt;Spese!$G$66),"",Spese!$A$66),"")</f>
        <v/>
      </c>
      <c r="B1485" s="23">
        <f>IF(A1485="","",Spese!$B$66)</f>
        <v/>
      </c>
      <c r="C1485" s="23">
        <f>IF(A1485="","",Spese!$C$66)</f>
        <v/>
      </c>
      <c r="D1485" s="6">
        <f>IF(A1485="","",17)</f>
        <v/>
      </c>
      <c r="E1485" s="21">
        <f>IF(A1485="","",IFERROR(EDATE(Spese!$I$66,(D1485-1)*Spese!$H$66),""))</f>
        <v/>
      </c>
      <c r="F1485" s="38">
        <f>IF(A1485="","",IFERROR(IF(D1485=Spese!$G$66,Spese!$L$66-Spese!$M$66*(Spese!$G$66-1),Spese!$M$66),""))</f>
        <v/>
      </c>
      <c r="G1485" s="5">
        <f>IF(A1485="","",IFERROR(IF(Spese!$K$66="Annullato","Annullata",IF(Spese!$K$66="Sospeso","Sospesa",IF(Spese!$K$66="Da valutare","Da valutare",IF(E1485="","Da completare",IF(D1485&lt;=Spese!$J$66,"Saldata",IF(E1485&lt;Parametri!$B$3,"Scaduta",IF(E1485&lt;=Parametri!$B$3+Parametri!$B$4,"In scadenza","Programmata"))))))),"Da completare"))</f>
        <v/>
      </c>
      <c r="H1485" s="23">
        <f>IF(A1485="","",Spese!$D$66)</f>
        <v/>
      </c>
    </row>
    <row r="1486">
      <c r="A1486" s="9">
        <f>IFERROR(IF(OR(Spese!$A$66="",18&gt;Spese!$G$66),"",Spese!$A$66),"")</f>
        <v/>
      </c>
      <c r="B1486" s="27">
        <f>IF(A1486="","",Spese!$B$66)</f>
        <v/>
      </c>
      <c r="C1486" s="27">
        <f>IF(A1486="","",Spese!$C$66)</f>
        <v/>
      </c>
      <c r="D1486" s="10">
        <f>IF(A1486="","",18)</f>
        <v/>
      </c>
      <c r="E1486" s="25">
        <f>IF(A1486="","",IFERROR(EDATE(Spese!$I$66,(D1486-1)*Spese!$H$66),""))</f>
        <v/>
      </c>
      <c r="F1486" s="40">
        <f>IF(A1486="","",IFERROR(IF(D1486=Spese!$G$66,Spese!$L$66-Spese!$M$66*(Spese!$G$66-1),Spese!$M$66),""))</f>
        <v/>
      </c>
      <c r="G1486" s="9">
        <f>IF(A1486="","",IFERROR(IF(Spese!$K$66="Annullato","Annullata",IF(Spese!$K$66="Sospeso","Sospesa",IF(Spese!$K$66="Da valutare","Da valutare",IF(E1486="","Da completare",IF(D1486&lt;=Spese!$J$66,"Saldata",IF(E1486&lt;Parametri!$B$3,"Scaduta",IF(E1486&lt;=Parametri!$B$3+Parametri!$B$4,"In scadenza","Programmata"))))))),"Da completare"))</f>
        <v/>
      </c>
      <c r="H1486" s="27">
        <f>IF(A1486="","",Spese!$D$66)</f>
        <v/>
      </c>
    </row>
    <row r="1487">
      <c r="A1487" s="5">
        <f>IFERROR(IF(OR(Spese!$A$66="",19&gt;Spese!$G$66),"",Spese!$A$66),"")</f>
        <v/>
      </c>
      <c r="B1487" s="23">
        <f>IF(A1487="","",Spese!$B$66)</f>
        <v/>
      </c>
      <c r="C1487" s="23">
        <f>IF(A1487="","",Spese!$C$66)</f>
        <v/>
      </c>
      <c r="D1487" s="6">
        <f>IF(A1487="","",19)</f>
        <v/>
      </c>
      <c r="E1487" s="21">
        <f>IF(A1487="","",IFERROR(EDATE(Spese!$I$66,(D1487-1)*Spese!$H$66),""))</f>
        <v/>
      </c>
      <c r="F1487" s="38">
        <f>IF(A1487="","",IFERROR(IF(D1487=Spese!$G$66,Spese!$L$66-Spese!$M$66*(Spese!$G$66-1),Spese!$M$66),""))</f>
        <v/>
      </c>
      <c r="G1487" s="5">
        <f>IF(A1487="","",IFERROR(IF(Spese!$K$66="Annullato","Annullata",IF(Spese!$K$66="Sospeso","Sospesa",IF(Spese!$K$66="Da valutare","Da valutare",IF(E1487="","Da completare",IF(D1487&lt;=Spese!$J$66,"Saldata",IF(E1487&lt;Parametri!$B$3,"Scaduta",IF(E1487&lt;=Parametri!$B$3+Parametri!$B$4,"In scadenza","Programmata"))))))),"Da completare"))</f>
        <v/>
      </c>
      <c r="H1487" s="23">
        <f>IF(A1487="","",Spese!$D$66)</f>
        <v/>
      </c>
    </row>
    <row r="1488">
      <c r="A1488" s="9">
        <f>IFERROR(IF(OR(Spese!$A$66="",20&gt;Spese!$G$66),"",Spese!$A$66),"")</f>
        <v/>
      </c>
      <c r="B1488" s="27">
        <f>IF(A1488="","",Spese!$B$66)</f>
        <v/>
      </c>
      <c r="C1488" s="27">
        <f>IF(A1488="","",Spese!$C$66)</f>
        <v/>
      </c>
      <c r="D1488" s="10">
        <f>IF(A1488="","",20)</f>
        <v/>
      </c>
      <c r="E1488" s="25">
        <f>IF(A1488="","",IFERROR(EDATE(Spese!$I$66,(D1488-1)*Spese!$H$66),""))</f>
        <v/>
      </c>
      <c r="F1488" s="40">
        <f>IF(A1488="","",IFERROR(IF(D1488=Spese!$G$66,Spese!$L$66-Spese!$M$66*(Spese!$G$66-1),Spese!$M$66),""))</f>
        <v/>
      </c>
      <c r="G1488" s="9">
        <f>IF(A1488="","",IFERROR(IF(Spese!$K$66="Annullato","Annullata",IF(Spese!$K$66="Sospeso","Sospesa",IF(Spese!$K$66="Da valutare","Da valutare",IF(E1488="","Da completare",IF(D1488&lt;=Spese!$J$66,"Saldata",IF(E1488&lt;Parametri!$B$3,"Scaduta",IF(E1488&lt;=Parametri!$B$3+Parametri!$B$4,"In scadenza","Programmata"))))))),"Da completare"))</f>
        <v/>
      </c>
      <c r="H1488" s="27">
        <f>IF(A1488="","",Spese!$D$66)</f>
        <v/>
      </c>
    </row>
    <row r="1489">
      <c r="A1489" s="5">
        <f>IFERROR(IF(OR(Spese!$A$66="",21&gt;Spese!$G$66),"",Spese!$A$66),"")</f>
        <v/>
      </c>
      <c r="B1489" s="23">
        <f>IF(A1489="","",Spese!$B$66)</f>
        <v/>
      </c>
      <c r="C1489" s="23">
        <f>IF(A1489="","",Spese!$C$66)</f>
        <v/>
      </c>
      <c r="D1489" s="6">
        <f>IF(A1489="","",21)</f>
        <v/>
      </c>
      <c r="E1489" s="21">
        <f>IF(A1489="","",IFERROR(EDATE(Spese!$I$66,(D1489-1)*Spese!$H$66),""))</f>
        <v/>
      </c>
      <c r="F1489" s="38">
        <f>IF(A1489="","",IFERROR(IF(D1489=Spese!$G$66,Spese!$L$66-Spese!$M$66*(Spese!$G$66-1),Spese!$M$66),""))</f>
        <v/>
      </c>
      <c r="G1489" s="5">
        <f>IF(A1489="","",IFERROR(IF(Spese!$K$66="Annullato","Annullata",IF(Spese!$K$66="Sospeso","Sospesa",IF(Spese!$K$66="Da valutare","Da valutare",IF(E1489="","Da completare",IF(D1489&lt;=Spese!$J$66,"Saldata",IF(E1489&lt;Parametri!$B$3,"Scaduta",IF(E1489&lt;=Parametri!$B$3+Parametri!$B$4,"In scadenza","Programmata"))))))),"Da completare"))</f>
        <v/>
      </c>
      <c r="H1489" s="23">
        <f>IF(A1489="","",Spese!$D$66)</f>
        <v/>
      </c>
    </row>
    <row r="1490">
      <c r="A1490" s="9">
        <f>IFERROR(IF(OR(Spese!$A$66="",22&gt;Spese!$G$66),"",Spese!$A$66),"")</f>
        <v/>
      </c>
      <c r="B1490" s="27">
        <f>IF(A1490="","",Spese!$B$66)</f>
        <v/>
      </c>
      <c r="C1490" s="27">
        <f>IF(A1490="","",Spese!$C$66)</f>
        <v/>
      </c>
      <c r="D1490" s="10">
        <f>IF(A1490="","",22)</f>
        <v/>
      </c>
      <c r="E1490" s="25">
        <f>IF(A1490="","",IFERROR(EDATE(Spese!$I$66,(D1490-1)*Spese!$H$66),""))</f>
        <v/>
      </c>
      <c r="F1490" s="40">
        <f>IF(A1490="","",IFERROR(IF(D1490=Spese!$G$66,Spese!$L$66-Spese!$M$66*(Spese!$G$66-1),Spese!$M$66),""))</f>
        <v/>
      </c>
      <c r="G1490" s="9">
        <f>IF(A1490="","",IFERROR(IF(Spese!$K$66="Annullato","Annullata",IF(Spese!$K$66="Sospeso","Sospesa",IF(Spese!$K$66="Da valutare","Da valutare",IF(E1490="","Da completare",IF(D1490&lt;=Spese!$J$66,"Saldata",IF(E1490&lt;Parametri!$B$3,"Scaduta",IF(E1490&lt;=Parametri!$B$3+Parametri!$B$4,"In scadenza","Programmata"))))))),"Da completare"))</f>
        <v/>
      </c>
      <c r="H1490" s="27">
        <f>IF(A1490="","",Spese!$D$66)</f>
        <v/>
      </c>
    </row>
    <row r="1491">
      <c r="A1491" s="5">
        <f>IFERROR(IF(OR(Spese!$A$66="",23&gt;Spese!$G$66),"",Spese!$A$66),"")</f>
        <v/>
      </c>
      <c r="B1491" s="23">
        <f>IF(A1491="","",Spese!$B$66)</f>
        <v/>
      </c>
      <c r="C1491" s="23">
        <f>IF(A1491="","",Spese!$C$66)</f>
        <v/>
      </c>
      <c r="D1491" s="6">
        <f>IF(A1491="","",23)</f>
        <v/>
      </c>
      <c r="E1491" s="21">
        <f>IF(A1491="","",IFERROR(EDATE(Spese!$I$66,(D1491-1)*Spese!$H$66),""))</f>
        <v/>
      </c>
      <c r="F1491" s="38">
        <f>IF(A1491="","",IFERROR(IF(D1491=Spese!$G$66,Spese!$L$66-Spese!$M$66*(Spese!$G$66-1),Spese!$M$66),""))</f>
        <v/>
      </c>
      <c r="G1491" s="5">
        <f>IF(A1491="","",IFERROR(IF(Spese!$K$66="Annullato","Annullata",IF(Spese!$K$66="Sospeso","Sospesa",IF(Spese!$K$66="Da valutare","Da valutare",IF(E1491="","Da completare",IF(D1491&lt;=Spese!$J$66,"Saldata",IF(E1491&lt;Parametri!$B$3,"Scaduta",IF(E1491&lt;=Parametri!$B$3+Parametri!$B$4,"In scadenza","Programmata"))))))),"Da completare"))</f>
        <v/>
      </c>
      <c r="H1491" s="23">
        <f>IF(A1491="","",Spese!$D$66)</f>
        <v/>
      </c>
    </row>
    <row r="1492">
      <c r="A1492" s="9">
        <f>IFERROR(IF(OR(Spese!$A$66="",24&gt;Spese!$G$66),"",Spese!$A$66),"")</f>
        <v/>
      </c>
      <c r="B1492" s="27">
        <f>IF(A1492="","",Spese!$B$66)</f>
        <v/>
      </c>
      <c r="C1492" s="27">
        <f>IF(A1492="","",Spese!$C$66)</f>
        <v/>
      </c>
      <c r="D1492" s="10">
        <f>IF(A1492="","",24)</f>
        <v/>
      </c>
      <c r="E1492" s="25">
        <f>IF(A1492="","",IFERROR(EDATE(Spese!$I$66,(D1492-1)*Spese!$H$66),""))</f>
        <v/>
      </c>
      <c r="F1492" s="40">
        <f>IF(A1492="","",IFERROR(IF(D1492=Spese!$G$66,Spese!$L$66-Spese!$M$66*(Spese!$G$66-1),Spese!$M$66),""))</f>
        <v/>
      </c>
      <c r="G1492" s="9">
        <f>IF(A1492="","",IFERROR(IF(Spese!$K$66="Annullato","Annullata",IF(Spese!$K$66="Sospeso","Sospesa",IF(Spese!$K$66="Da valutare","Da valutare",IF(E1492="","Da completare",IF(D1492&lt;=Spese!$J$66,"Saldata",IF(E1492&lt;Parametri!$B$3,"Scaduta",IF(E1492&lt;=Parametri!$B$3+Parametri!$B$4,"In scadenza","Programmata"))))))),"Da completare"))</f>
        <v/>
      </c>
      <c r="H1492" s="27">
        <f>IF(A1492="","",Spese!$D$66)</f>
        <v/>
      </c>
    </row>
    <row r="1493">
      <c r="A1493" s="5">
        <f>IFERROR(IF(OR(Spese!$A$67="",1&gt;Spese!$G$67),"",Spese!$A$67),"")</f>
        <v/>
      </c>
      <c r="B1493" s="23">
        <f>IF(A1493="","",Spese!$B$67)</f>
        <v/>
      </c>
      <c r="C1493" s="23">
        <f>IF(A1493="","",Spese!$C$67)</f>
        <v/>
      </c>
      <c r="D1493" s="6">
        <f>IF(A1493="","",1)</f>
        <v/>
      </c>
      <c r="E1493" s="21">
        <f>IF(A1493="","",IFERROR(EDATE(Spese!$I$67,(D1493-1)*Spese!$H$67),""))</f>
        <v/>
      </c>
      <c r="F1493" s="38">
        <f>IF(A1493="","",IFERROR(IF(D1493=Spese!$G$67,Spese!$L$67-Spese!$M$67*(Spese!$G$67-1),Spese!$M$67),""))</f>
        <v/>
      </c>
      <c r="G1493" s="5">
        <f>IF(A1493="","",IFERROR(IF(Spese!$K$67="Annullato","Annullata",IF(Spese!$K$67="Sospeso","Sospesa",IF(Spese!$K$67="Da valutare","Da valutare",IF(E1493="","Da completare",IF(D1493&lt;=Spese!$J$67,"Saldata",IF(E1493&lt;Parametri!$B$3,"Scaduta",IF(E1493&lt;=Parametri!$B$3+Parametri!$B$4,"In scadenza","Programmata"))))))),"Da completare"))</f>
        <v/>
      </c>
      <c r="H1493" s="23">
        <f>IF(A1493="","",Spese!$D$67)</f>
        <v/>
      </c>
    </row>
    <row r="1494">
      <c r="A1494" s="9">
        <f>IFERROR(IF(OR(Spese!$A$67="",2&gt;Spese!$G$67),"",Spese!$A$67),"")</f>
        <v/>
      </c>
      <c r="B1494" s="27">
        <f>IF(A1494="","",Spese!$B$67)</f>
        <v/>
      </c>
      <c r="C1494" s="27">
        <f>IF(A1494="","",Spese!$C$67)</f>
        <v/>
      </c>
      <c r="D1494" s="10">
        <f>IF(A1494="","",2)</f>
        <v/>
      </c>
      <c r="E1494" s="25">
        <f>IF(A1494="","",IFERROR(EDATE(Spese!$I$67,(D1494-1)*Spese!$H$67),""))</f>
        <v/>
      </c>
      <c r="F1494" s="40">
        <f>IF(A1494="","",IFERROR(IF(D1494=Spese!$G$67,Spese!$L$67-Spese!$M$67*(Spese!$G$67-1),Spese!$M$67),""))</f>
        <v/>
      </c>
      <c r="G1494" s="9">
        <f>IF(A1494="","",IFERROR(IF(Spese!$K$67="Annullato","Annullata",IF(Spese!$K$67="Sospeso","Sospesa",IF(Spese!$K$67="Da valutare","Da valutare",IF(E1494="","Da completare",IF(D1494&lt;=Spese!$J$67,"Saldata",IF(E1494&lt;Parametri!$B$3,"Scaduta",IF(E1494&lt;=Parametri!$B$3+Parametri!$B$4,"In scadenza","Programmata"))))))),"Da completare"))</f>
        <v/>
      </c>
      <c r="H1494" s="27">
        <f>IF(A1494="","",Spese!$D$67)</f>
        <v/>
      </c>
    </row>
    <row r="1495">
      <c r="A1495" s="5">
        <f>IFERROR(IF(OR(Spese!$A$67="",3&gt;Spese!$G$67),"",Spese!$A$67),"")</f>
        <v/>
      </c>
      <c r="B1495" s="23">
        <f>IF(A1495="","",Spese!$B$67)</f>
        <v/>
      </c>
      <c r="C1495" s="23">
        <f>IF(A1495="","",Spese!$C$67)</f>
        <v/>
      </c>
      <c r="D1495" s="6">
        <f>IF(A1495="","",3)</f>
        <v/>
      </c>
      <c r="E1495" s="21">
        <f>IF(A1495="","",IFERROR(EDATE(Spese!$I$67,(D1495-1)*Spese!$H$67),""))</f>
        <v/>
      </c>
      <c r="F1495" s="38">
        <f>IF(A1495="","",IFERROR(IF(D1495=Spese!$G$67,Spese!$L$67-Spese!$M$67*(Spese!$G$67-1),Spese!$M$67),""))</f>
        <v/>
      </c>
      <c r="G1495" s="5">
        <f>IF(A1495="","",IFERROR(IF(Spese!$K$67="Annullato","Annullata",IF(Spese!$K$67="Sospeso","Sospesa",IF(Spese!$K$67="Da valutare","Da valutare",IF(E1495="","Da completare",IF(D1495&lt;=Spese!$J$67,"Saldata",IF(E1495&lt;Parametri!$B$3,"Scaduta",IF(E1495&lt;=Parametri!$B$3+Parametri!$B$4,"In scadenza","Programmata"))))))),"Da completare"))</f>
        <v/>
      </c>
      <c r="H1495" s="23">
        <f>IF(A1495="","",Spese!$D$67)</f>
        <v/>
      </c>
    </row>
    <row r="1496">
      <c r="A1496" s="9">
        <f>IFERROR(IF(OR(Spese!$A$67="",4&gt;Spese!$G$67),"",Spese!$A$67),"")</f>
        <v/>
      </c>
      <c r="B1496" s="27">
        <f>IF(A1496="","",Spese!$B$67)</f>
        <v/>
      </c>
      <c r="C1496" s="27">
        <f>IF(A1496="","",Spese!$C$67)</f>
        <v/>
      </c>
      <c r="D1496" s="10">
        <f>IF(A1496="","",4)</f>
        <v/>
      </c>
      <c r="E1496" s="25">
        <f>IF(A1496="","",IFERROR(EDATE(Spese!$I$67,(D1496-1)*Spese!$H$67),""))</f>
        <v/>
      </c>
      <c r="F1496" s="40">
        <f>IF(A1496="","",IFERROR(IF(D1496=Spese!$G$67,Spese!$L$67-Spese!$M$67*(Spese!$G$67-1),Spese!$M$67),""))</f>
        <v/>
      </c>
      <c r="G1496" s="9">
        <f>IF(A1496="","",IFERROR(IF(Spese!$K$67="Annullato","Annullata",IF(Spese!$K$67="Sospeso","Sospesa",IF(Spese!$K$67="Da valutare","Da valutare",IF(E1496="","Da completare",IF(D1496&lt;=Spese!$J$67,"Saldata",IF(E1496&lt;Parametri!$B$3,"Scaduta",IF(E1496&lt;=Parametri!$B$3+Parametri!$B$4,"In scadenza","Programmata"))))))),"Da completare"))</f>
        <v/>
      </c>
      <c r="H1496" s="27">
        <f>IF(A1496="","",Spese!$D$67)</f>
        <v/>
      </c>
    </row>
    <row r="1497">
      <c r="A1497" s="5">
        <f>IFERROR(IF(OR(Spese!$A$67="",5&gt;Spese!$G$67),"",Spese!$A$67),"")</f>
        <v/>
      </c>
      <c r="B1497" s="23">
        <f>IF(A1497="","",Spese!$B$67)</f>
        <v/>
      </c>
      <c r="C1497" s="23">
        <f>IF(A1497="","",Spese!$C$67)</f>
        <v/>
      </c>
      <c r="D1497" s="6">
        <f>IF(A1497="","",5)</f>
        <v/>
      </c>
      <c r="E1497" s="21">
        <f>IF(A1497="","",IFERROR(EDATE(Spese!$I$67,(D1497-1)*Spese!$H$67),""))</f>
        <v/>
      </c>
      <c r="F1497" s="38">
        <f>IF(A1497="","",IFERROR(IF(D1497=Spese!$G$67,Spese!$L$67-Spese!$M$67*(Spese!$G$67-1),Spese!$M$67),""))</f>
        <v/>
      </c>
      <c r="G1497" s="5">
        <f>IF(A1497="","",IFERROR(IF(Spese!$K$67="Annullato","Annullata",IF(Spese!$K$67="Sospeso","Sospesa",IF(Spese!$K$67="Da valutare","Da valutare",IF(E1497="","Da completare",IF(D1497&lt;=Spese!$J$67,"Saldata",IF(E1497&lt;Parametri!$B$3,"Scaduta",IF(E1497&lt;=Parametri!$B$3+Parametri!$B$4,"In scadenza","Programmata"))))))),"Da completare"))</f>
        <v/>
      </c>
      <c r="H1497" s="23">
        <f>IF(A1497="","",Spese!$D$67)</f>
        <v/>
      </c>
    </row>
    <row r="1498">
      <c r="A1498" s="9">
        <f>IFERROR(IF(OR(Spese!$A$67="",6&gt;Spese!$G$67),"",Spese!$A$67),"")</f>
        <v/>
      </c>
      <c r="B1498" s="27">
        <f>IF(A1498="","",Spese!$B$67)</f>
        <v/>
      </c>
      <c r="C1498" s="27">
        <f>IF(A1498="","",Spese!$C$67)</f>
        <v/>
      </c>
      <c r="D1498" s="10">
        <f>IF(A1498="","",6)</f>
        <v/>
      </c>
      <c r="E1498" s="25">
        <f>IF(A1498="","",IFERROR(EDATE(Spese!$I$67,(D1498-1)*Spese!$H$67),""))</f>
        <v/>
      </c>
      <c r="F1498" s="40">
        <f>IF(A1498="","",IFERROR(IF(D1498=Spese!$G$67,Spese!$L$67-Spese!$M$67*(Spese!$G$67-1),Spese!$M$67),""))</f>
        <v/>
      </c>
      <c r="G1498" s="9">
        <f>IF(A1498="","",IFERROR(IF(Spese!$K$67="Annullato","Annullata",IF(Spese!$K$67="Sospeso","Sospesa",IF(Spese!$K$67="Da valutare","Da valutare",IF(E1498="","Da completare",IF(D1498&lt;=Spese!$J$67,"Saldata",IF(E1498&lt;Parametri!$B$3,"Scaduta",IF(E1498&lt;=Parametri!$B$3+Parametri!$B$4,"In scadenza","Programmata"))))))),"Da completare"))</f>
        <v/>
      </c>
      <c r="H1498" s="27">
        <f>IF(A1498="","",Spese!$D$67)</f>
        <v/>
      </c>
    </row>
    <row r="1499">
      <c r="A1499" s="5">
        <f>IFERROR(IF(OR(Spese!$A$67="",7&gt;Spese!$G$67),"",Spese!$A$67),"")</f>
        <v/>
      </c>
      <c r="B1499" s="23">
        <f>IF(A1499="","",Spese!$B$67)</f>
        <v/>
      </c>
      <c r="C1499" s="23">
        <f>IF(A1499="","",Spese!$C$67)</f>
        <v/>
      </c>
      <c r="D1499" s="6">
        <f>IF(A1499="","",7)</f>
        <v/>
      </c>
      <c r="E1499" s="21">
        <f>IF(A1499="","",IFERROR(EDATE(Spese!$I$67,(D1499-1)*Spese!$H$67),""))</f>
        <v/>
      </c>
      <c r="F1499" s="38">
        <f>IF(A1499="","",IFERROR(IF(D1499=Spese!$G$67,Spese!$L$67-Spese!$M$67*(Spese!$G$67-1),Spese!$M$67),""))</f>
        <v/>
      </c>
      <c r="G1499" s="5">
        <f>IF(A1499="","",IFERROR(IF(Spese!$K$67="Annullato","Annullata",IF(Spese!$K$67="Sospeso","Sospesa",IF(Spese!$K$67="Da valutare","Da valutare",IF(E1499="","Da completare",IF(D1499&lt;=Spese!$J$67,"Saldata",IF(E1499&lt;Parametri!$B$3,"Scaduta",IF(E1499&lt;=Parametri!$B$3+Parametri!$B$4,"In scadenza","Programmata"))))))),"Da completare"))</f>
        <v/>
      </c>
      <c r="H1499" s="23">
        <f>IF(A1499="","",Spese!$D$67)</f>
        <v/>
      </c>
    </row>
    <row r="1500">
      <c r="A1500" s="9">
        <f>IFERROR(IF(OR(Spese!$A$67="",8&gt;Spese!$G$67),"",Spese!$A$67),"")</f>
        <v/>
      </c>
      <c r="B1500" s="27">
        <f>IF(A1500="","",Spese!$B$67)</f>
        <v/>
      </c>
      <c r="C1500" s="27">
        <f>IF(A1500="","",Spese!$C$67)</f>
        <v/>
      </c>
      <c r="D1500" s="10">
        <f>IF(A1500="","",8)</f>
        <v/>
      </c>
      <c r="E1500" s="25">
        <f>IF(A1500="","",IFERROR(EDATE(Spese!$I$67,(D1500-1)*Spese!$H$67),""))</f>
        <v/>
      </c>
      <c r="F1500" s="40">
        <f>IF(A1500="","",IFERROR(IF(D1500=Spese!$G$67,Spese!$L$67-Spese!$M$67*(Spese!$G$67-1),Spese!$M$67),""))</f>
        <v/>
      </c>
      <c r="G1500" s="9">
        <f>IF(A1500="","",IFERROR(IF(Spese!$K$67="Annullato","Annullata",IF(Spese!$K$67="Sospeso","Sospesa",IF(Spese!$K$67="Da valutare","Da valutare",IF(E1500="","Da completare",IF(D1500&lt;=Spese!$J$67,"Saldata",IF(E1500&lt;Parametri!$B$3,"Scaduta",IF(E1500&lt;=Parametri!$B$3+Parametri!$B$4,"In scadenza","Programmata"))))))),"Da completare"))</f>
        <v/>
      </c>
      <c r="H1500" s="27">
        <f>IF(A1500="","",Spese!$D$67)</f>
        <v/>
      </c>
    </row>
    <row r="1501">
      <c r="A1501" s="5">
        <f>IFERROR(IF(OR(Spese!$A$67="",9&gt;Spese!$G$67),"",Spese!$A$67),"")</f>
        <v/>
      </c>
      <c r="B1501" s="23">
        <f>IF(A1501="","",Spese!$B$67)</f>
        <v/>
      </c>
      <c r="C1501" s="23">
        <f>IF(A1501="","",Spese!$C$67)</f>
        <v/>
      </c>
      <c r="D1501" s="6">
        <f>IF(A1501="","",9)</f>
        <v/>
      </c>
      <c r="E1501" s="21">
        <f>IF(A1501="","",IFERROR(EDATE(Spese!$I$67,(D1501-1)*Spese!$H$67),""))</f>
        <v/>
      </c>
      <c r="F1501" s="38">
        <f>IF(A1501="","",IFERROR(IF(D1501=Spese!$G$67,Spese!$L$67-Spese!$M$67*(Spese!$G$67-1),Spese!$M$67),""))</f>
        <v/>
      </c>
      <c r="G1501" s="5">
        <f>IF(A1501="","",IFERROR(IF(Spese!$K$67="Annullato","Annullata",IF(Spese!$K$67="Sospeso","Sospesa",IF(Spese!$K$67="Da valutare","Da valutare",IF(E1501="","Da completare",IF(D1501&lt;=Spese!$J$67,"Saldata",IF(E1501&lt;Parametri!$B$3,"Scaduta",IF(E1501&lt;=Parametri!$B$3+Parametri!$B$4,"In scadenza","Programmata"))))))),"Da completare"))</f>
        <v/>
      </c>
      <c r="H1501" s="23">
        <f>IF(A1501="","",Spese!$D$67)</f>
        <v/>
      </c>
    </row>
    <row r="1502">
      <c r="A1502" s="9">
        <f>IFERROR(IF(OR(Spese!$A$67="",10&gt;Spese!$G$67),"",Spese!$A$67),"")</f>
        <v/>
      </c>
      <c r="B1502" s="27">
        <f>IF(A1502="","",Spese!$B$67)</f>
        <v/>
      </c>
      <c r="C1502" s="27">
        <f>IF(A1502="","",Spese!$C$67)</f>
        <v/>
      </c>
      <c r="D1502" s="10">
        <f>IF(A1502="","",10)</f>
        <v/>
      </c>
      <c r="E1502" s="25">
        <f>IF(A1502="","",IFERROR(EDATE(Spese!$I$67,(D1502-1)*Spese!$H$67),""))</f>
        <v/>
      </c>
      <c r="F1502" s="40">
        <f>IF(A1502="","",IFERROR(IF(D1502=Spese!$G$67,Spese!$L$67-Spese!$M$67*(Spese!$G$67-1),Spese!$M$67),""))</f>
        <v/>
      </c>
      <c r="G1502" s="9">
        <f>IF(A1502="","",IFERROR(IF(Spese!$K$67="Annullato","Annullata",IF(Spese!$K$67="Sospeso","Sospesa",IF(Spese!$K$67="Da valutare","Da valutare",IF(E1502="","Da completare",IF(D1502&lt;=Spese!$J$67,"Saldata",IF(E1502&lt;Parametri!$B$3,"Scaduta",IF(E1502&lt;=Parametri!$B$3+Parametri!$B$4,"In scadenza","Programmata"))))))),"Da completare"))</f>
        <v/>
      </c>
      <c r="H1502" s="27">
        <f>IF(A1502="","",Spese!$D$67)</f>
        <v/>
      </c>
    </row>
    <row r="1503">
      <c r="A1503" s="5">
        <f>IFERROR(IF(OR(Spese!$A$67="",11&gt;Spese!$G$67),"",Spese!$A$67),"")</f>
        <v/>
      </c>
      <c r="B1503" s="23">
        <f>IF(A1503="","",Spese!$B$67)</f>
        <v/>
      </c>
      <c r="C1503" s="23">
        <f>IF(A1503="","",Spese!$C$67)</f>
        <v/>
      </c>
      <c r="D1503" s="6">
        <f>IF(A1503="","",11)</f>
        <v/>
      </c>
      <c r="E1503" s="21">
        <f>IF(A1503="","",IFERROR(EDATE(Spese!$I$67,(D1503-1)*Spese!$H$67),""))</f>
        <v/>
      </c>
      <c r="F1503" s="38">
        <f>IF(A1503="","",IFERROR(IF(D1503=Spese!$G$67,Spese!$L$67-Spese!$M$67*(Spese!$G$67-1),Spese!$M$67),""))</f>
        <v/>
      </c>
      <c r="G1503" s="5">
        <f>IF(A1503="","",IFERROR(IF(Spese!$K$67="Annullato","Annullata",IF(Spese!$K$67="Sospeso","Sospesa",IF(Spese!$K$67="Da valutare","Da valutare",IF(E1503="","Da completare",IF(D1503&lt;=Spese!$J$67,"Saldata",IF(E1503&lt;Parametri!$B$3,"Scaduta",IF(E1503&lt;=Parametri!$B$3+Parametri!$B$4,"In scadenza","Programmata"))))))),"Da completare"))</f>
        <v/>
      </c>
      <c r="H1503" s="23">
        <f>IF(A1503="","",Spese!$D$67)</f>
        <v/>
      </c>
    </row>
    <row r="1504">
      <c r="A1504" s="9">
        <f>IFERROR(IF(OR(Spese!$A$67="",12&gt;Spese!$G$67),"",Spese!$A$67),"")</f>
        <v/>
      </c>
      <c r="B1504" s="27">
        <f>IF(A1504="","",Spese!$B$67)</f>
        <v/>
      </c>
      <c r="C1504" s="27">
        <f>IF(A1504="","",Spese!$C$67)</f>
        <v/>
      </c>
      <c r="D1504" s="10">
        <f>IF(A1504="","",12)</f>
        <v/>
      </c>
      <c r="E1504" s="25">
        <f>IF(A1504="","",IFERROR(EDATE(Spese!$I$67,(D1504-1)*Spese!$H$67),""))</f>
        <v/>
      </c>
      <c r="F1504" s="40">
        <f>IF(A1504="","",IFERROR(IF(D1504=Spese!$G$67,Spese!$L$67-Spese!$M$67*(Spese!$G$67-1),Spese!$M$67),""))</f>
        <v/>
      </c>
      <c r="G1504" s="9">
        <f>IF(A1504="","",IFERROR(IF(Spese!$K$67="Annullato","Annullata",IF(Spese!$K$67="Sospeso","Sospesa",IF(Spese!$K$67="Da valutare","Da valutare",IF(E1504="","Da completare",IF(D1504&lt;=Spese!$J$67,"Saldata",IF(E1504&lt;Parametri!$B$3,"Scaduta",IF(E1504&lt;=Parametri!$B$3+Parametri!$B$4,"In scadenza","Programmata"))))))),"Da completare"))</f>
        <v/>
      </c>
      <c r="H1504" s="27">
        <f>IF(A1504="","",Spese!$D$67)</f>
        <v/>
      </c>
    </row>
    <row r="1505">
      <c r="A1505" s="5">
        <f>IFERROR(IF(OR(Spese!$A$67="",13&gt;Spese!$G$67),"",Spese!$A$67),"")</f>
        <v/>
      </c>
      <c r="B1505" s="23">
        <f>IF(A1505="","",Spese!$B$67)</f>
        <v/>
      </c>
      <c r="C1505" s="23">
        <f>IF(A1505="","",Spese!$C$67)</f>
        <v/>
      </c>
      <c r="D1505" s="6">
        <f>IF(A1505="","",13)</f>
        <v/>
      </c>
      <c r="E1505" s="21">
        <f>IF(A1505="","",IFERROR(EDATE(Spese!$I$67,(D1505-1)*Spese!$H$67),""))</f>
        <v/>
      </c>
      <c r="F1505" s="38">
        <f>IF(A1505="","",IFERROR(IF(D1505=Spese!$G$67,Spese!$L$67-Spese!$M$67*(Spese!$G$67-1),Spese!$M$67),""))</f>
        <v/>
      </c>
      <c r="G1505" s="5">
        <f>IF(A1505="","",IFERROR(IF(Spese!$K$67="Annullato","Annullata",IF(Spese!$K$67="Sospeso","Sospesa",IF(Spese!$K$67="Da valutare","Da valutare",IF(E1505="","Da completare",IF(D1505&lt;=Spese!$J$67,"Saldata",IF(E1505&lt;Parametri!$B$3,"Scaduta",IF(E1505&lt;=Parametri!$B$3+Parametri!$B$4,"In scadenza","Programmata"))))))),"Da completare"))</f>
        <v/>
      </c>
      <c r="H1505" s="23">
        <f>IF(A1505="","",Spese!$D$67)</f>
        <v/>
      </c>
    </row>
    <row r="1506">
      <c r="A1506" s="9">
        <f>IFERROR(IF(OR(Spese!$A$67="",14&gt;Spese!$G$67),"",Spese!$A$67),"")</f>
        <v/>
      </c>
      <c r="B1506" s="27">
        <f>IF(A1506="","",Spese!$B$67)</f>
        <v/>
      </c>
      <c r="C1506" s="27">
        <f>IF(A1506="","",Spese!$C$67)</f>
        <v/>
      </c>
      <c r="D1506" s="10">
        <f>IF(A1506="","",14)</f>
        <v/>
      </c>
      <c r="E1506" s="25">
        <f>IF(A1506="","",IFERROR(EDATE(Spese!$I$67,(D1506-1)*Spese!$H$67),""))</f>
        <v/>
      </c>
      <c r="F1506" s="40">
        <f>IF(A1506="","",IFERROR(IF(D1506=Spese!$G$67,Spese!$L$67-Spese!$M$67*(Spese!$G$67-1),Spese!$M$67),""))</f>
        <v/>
      </c>
      <c r="G1506" s="9">
        <f>IF(A1506="","",IFERROR(IF(Spese!$K$67="Annullato","Annullata",IF(Spese!$K$67="Sospeso","Sospesa",IF(Spese!$K$67="Da valutare","Da valutare",IF(E1506="","Da completare",IF(D1506&lt;=Spese!$J$67,"Saldata",IF(E1506&lt;Parametri!$B$3,"Scaduta",IF(E1506&lt;=Parametri!$B$3+Parametri!$B$4,"In scadenza","Programmata"))))))),"Da completare"))</f>
        <v/>
      </c>
      <c r="H1506" s="27">
        <f>IF(A1506="","",Spese!$D$67)</f>
        <v/>
      </c>
    </row>
    <row r="1507">
      <c r="A1507" s="5">
        <f>IFERROR(IF(OR(Spese!$A$67="",15&gt;Spese!$G$67),"",Spese!$A$67),"")</f>
        <v/>
      </c>
      <c r="B1507" s="23">
        <f>IF(A1507="","",Spese!$B$67)</f>
        <v/>
      </c>
      <c r="C1507" s="23">
        <f>IF(A1507="","",Spese!$C$67)</f>
        <v/>
      </c>
      <c r="D1507" s="6">
        <f>IF(A1507="","",15)</f>
        <v/>
      </c>
      <c r="E1507" s="21">
        <f>IF(A1507="","",IFERROR(EDATE(Spese!$I$67,(D1507-1)*Spese!$H$67),""))</f>
        <v/>
      </c>
      <c r="F1507" s="38">
        <f>IF(A1507="","",IFERROR(IF(D1507=Spese!$G$67,Spese!$L$67-Spese!$M$67*(Spese!$G$67-1),Spese!$M$67),""))</f>
        <v/>
      </c>
      <c r="G1507" s="5">
        <f>IF(A1507="","",IFERROR(IF(Spese!$K$67="Annullato","Annullata",IF(Spese!$K$67="Sospeso","Sospesa",IF(Spese!$K$67="Da valutare","Da valutare",IF(E1507="","Da completare",IF(D1507&lt;=Spese!$J$67,"Saldata",IF(E1507&lt;Parametri!$B$3,"Scaduta",IF(E1507&lt;=Parametri!$B$3+Parametri!$B$4,"In scadenza","Programmata"))))))),"Da completare"))</f>
        <v/>
      </c>
      <c r="H1507" s="23">
        <f>IF(A1507="","",Spese!$D$67)</f>
        <v/>
      </c>
    </row>
    <row r="1508">
      <c r="A1508" s="9">
        <f>IFERROR(IF(OR(Spese!$A$67="",16&gt;Spese!$G$67),"",Spese!$A$67),"")</f>
        <v/>
      </c>
      <c r="B1508" s="27">
        <f>IF(A1508="","",Spese!$B$67)</f>
        <v/>
      </c>
      <c r="C1508" s="27">
        <f>IF(A1508="","",Spese!$C$67)</f>
        <v/>
      </c>
      <c r="D1508" s="10">
        <f>IF(A1508="","",16)</f>
        <v/>
      </c>
      <c r="E1508" s="25">
        <f>IF(A1508="","",IFERROR(EDATE(Spese!$I$67,(D1508-1)*Spese!$H$67),""))</f>
        <v/>
      </c>
      <c r="F1508" s="40">
        <f>IF(A1508="","",IFERROR(IF(D1508=Spese!$G$67,Spese!$L$67-Spese!$M$67*(Spese!$G$67-1),Spese!$M$67),""))</f>
        <v/>
      </c>
      <c r="G1508" s="9">
        <f>IF(A1508="","",IFERROR(IF(Spese!$K$67="Annullato","Annullata",IF(Spese!$K$67="Sospeso","Sospesa",IF(Spese!$K$67="Da valutare","Da valutare",IF(E1508="","Da completare",IF(D1508&lt;=Spese!$J$67,"Saldata",IF(E1508&lt;Parametri!$B$3,"Scaduta",IF(E1508&lt;=Parametri!$B$3+Parametri!$B$4,"In scadenza","Programmata"))))))),"Da completare"))</f>
        <v/>
      </c>
      <c r="H1508" s="27">
        <f>IF(A1508="","",Spese!$D$67)</f>
        <v/>
      </c>
    </row>
    <row r="1509">
      <c r="A1509" s="5">
        <f>IFERROR(IF(OR(Spese!$A$67="",17&gt;Spese!$G$67),"",Spese!$A$67),"")</f>
        <v/>
      </c>
      <c r="B1509" s="23">
        <f>IF(A1509="","",Spese!$B$67)</f>
        <v/>
      </c>
      <c r="C1509" s="23">
        <f>IF(A1509="","",Spese!$C$67)</f>
        <v/>
      </c>
      <c r="D1509" s="6">
        <f>IF(A1509="","",17)</f>
        <v/>
      </c>
      <c r="E1509" s="21">
        <f>IF(A1509="","",IFERROR(EDATE(Spese!$I$67,(D1509-1)*Spese!$H$67),""))</f>
        <v/>
      </c>
      <c r="F1509" s="38">
        <f>IF(A1509="","",IFERROR(IF(D1509=Spese!$G$67,Spese!$L$67-Spese!$M$67*(Spese!$G$67-1),Spese!$M$67),""))</f>
        <v/>
      </c>
      <c r="G1509" s="5">
        <f>IF(A1509="","",IFERROR(IF(Spese!$K$67="Annullato","Annullata",IF(Spese!$K$67="Sospeso","Sospesa",IF(Spese!$K$67="Da valutare","Da valutare",IF(E1509="","Da completare",IF(D1509&lt;=Spese!$J$67,"Saldata",IF(E1509&lt;Parametri!$B$3,"Scaduta",IF(E1509&lt;=Parametri!$B$3+Parametri!$B$4,"In scadenza","Programmata"))))))),"Da completare"))</f>
        <v/>
      </c>
      <c r="H1509" s="23">
        <f>IF(A1509="","",Spese!$D$67)</f>
        <v/>
      </c>
    </row>
    <row r="1510">
      <c r="A1510" s="9">
        <f>IFERROR(IF(OR(Spese!$A$67="",18&gt;Spese!$G$67),"",Spese!$A$67),"")</f>
        <v/>
      </c>
      <c r="B1510" s="27">
        <f>IF(A1510="","",Spese!$B$67)</f>
        <v/>
      </c>
      <c r="C1510" s="27">
        <f>IF(A1510="","",Spese!$C$67)</f>
        <v/>
      </c>
      <c r="D1510" s="10">
        <f>IF(A1510="","",18)</f>
        <v/>
      </c>
      <c r="E1510" s="25">
        <f>IF(A1510="","",IFERROR(EDATE(Spese!$I$67,(D1510-1)*Spese!$H$67),""))</f>
        <v/>
      </c>
      <c r="F1510" s="40">
        <f>IF(A1510="","",IFERROR(IF(D1510=Spese!$G$67,Spese!$L$67-Spese!$M$67*(Spese!$G$67-1),Spese!$M$67),""))</f>
        <v/>
      </c>
      <c r="G1510" s="9">
        <f>IF(A1510="","",IFERROR(IF(Spese!$K$67="Annullato","Annullata",IF(Spese!$K$67="Sospeso","Sospesa",IF(Spese!$K$67="Da valutare","Da valutare",IF(E1510="","Da completare",IF(D1510&lt;=Spese!$J$67,"Saldata",IF(E1510&lt;Parametri!$B$3,"Scaduta",IF(E1510&lt;=Parametri!$B$3+Parametri!$B$4,"In scadenza","Programmata"))))))),"Da completare"))</f>
        <v/>
      </c>
      <c r="H1510" s="27">
        <f>IF(A1510="","",Spese!$D$67)</f>
        <v/>
      </c>
    </row>
    <row r="1511">
      <c r="A1511" s="5">
        <f>IFERROR(IF(OR(Spese!$A$67="",19&gt;Spese!$G$67),"",Spese!$A$67),"")</f>
        <v/>
      </c>
      <c r="B1511" s="23">
        <f>IF(A1511="","",Spese!$B$67)</f>
        <v/>
      </c>
      <c r="C1511" s="23">
        <f>IF(A1511="","",Spese!$C$67)</f>
        <v/>
      </c>
      <c r="D1511" s="6">
        <f>IF(A1511="","",19)</f>
        <v/>
      </c>
      <c r="E1511" s="21">
        <f>IF(A1511="","",IFERROR(EDATE(Spese!$I$67,(D1511-1)*Spese!$H$67),""))</f>
        <v/>
      </c>
      <c r="F1511" s="38">
        <f>IF(A1511="","",IFERROR(IF(D1511=Spese!$G$67,Spese!$L$67-Spese!$M$67*(Spese!$G$67-1),Spese!$M$67),""))</f>
        <v/>
      </c>
      <c r="G1511" s="5">
        <f>IF(A1511="","",IFERROR(IF(Spese!$K$67="Annullato","Annullata",IF(Spese!$K$67="Sospeso","Sospesa",IF(Spese!$K$67="Da valutare","Da valutare",IF(E1511="","Da completare",IF(D1511&lt;=Spese!$J$67,"Saldata",IF(E1511&lt;Parametri!$B$3,"Scaduta",IF(E1511&lt;=Parametri!$B$3+Parametri!$B$4,"In scadenza","Programmata"))))))),"Da completare"))</f>
        <v/>
      </c>
      <c r="H1511" s="23">
        <f>IF(A1511="","",Spese!$D$67)</f>
        <v/>
      </c>
    </row>
    <row r="1512">
      <c r="A1512" s="9">
        <f>IFERROR(IF(OR(Spese!$A$67="",20&gt;Spese!$G$67),"",Spese!$A$67),"")</f>
        <v/>
      </c>
      <c r="B1512" s="27">
        <f>IF(A1512="","",Spese!$B$67)</f>
        <v/>
      </c>
      <c r="C1512" s="27">
        <f>IF(A1512="","",Spese!$C$67)</f>
        <v/>
      </c>
      <c r="D1512" s="10">
        <f>IF(A1512="","",20)</f>
        <v/>
      </c>
      <c r="E1512" s="25">
        <f>IF(A1512="","",IFERROR(EDATE(Spese!$I$67,(D1512-1)*Spese!$H$67),""))</f>
        <v/>
      </c>
      <c r="F1512" s="40">
        <f>IF(A1512="","",IFERROR(IF(D1512=Spese!$G$67,Spese!$L$67-Spese!$M$67*(Spese!$G$67-1),Spese!$M$67),""))</f>
        <v/>
      </c>
      <c r="G1512" s="9">
        <f>IF(A1512="","",IFERROR(IF(Spese!$K$67="Annullato","Annullata",IF(Spese!$K$67="Sospeso","Sospesa",IF(Spese!$K$67="Da valutare","Da valutare",IF(E1512="","Da completare",IF(D1512&lt;=Spese!$J$67,"Saldata",IF(E1512&lt;Parametri!$B$3,"Scaduta",IF(E1512&lt;=Parametri!$B$3+Parametri!$B$4,"In scadenza","Programmata"))))))),"Da completare"))</f>
        <v/>
      </c>
      <c r="H1512" s="27">
        <f>IF(A1512="","",Spese!$D$67)</f>
        <v/>
      </c>
    </row>
    <row r="1513">
      <c r="A1513" s="5">
        <f>IFERROR(IF(OR(Spese!$A$67="",21&gt;Spese!$G$67),"",Spese!$A$67),"")</f>
        <v/>
      </c>
      <c r="B1513" s="23">
        <f>IF(A1513="","",Spese!$B$67)</f>
        <v/>
      </c>
      <c r="C1513" s="23">
        <f>IF(A1513="","",Spese!$C$67)</f>
        <v/>
      </c>
      <c r="D1513" s="6">
        <f>IF(A1513="","",21)</f>
        <v/>
      </c>
      <c r="E1513" s="21">
        <f>IF(A1513="","",IFERROR(EDATE(Spese!$I$67,(D1513-1)*Spese!$H$67),""))</f>
        <v/>
      </c>
      <c r="F1513" s="38">
        <f>IF(A1513="","",IFERROR(IF(D1513=Spese!$G$67,Spese!$L$67-Spese!$M$67*(Spese!$G$67-1),Spese!$M$67),""))</f>
        <v/>
      </c>
      <c r="G1513" s="5">
        <f>IF(A1513="","",IFERROR(IF(Spese!$K$67="Annullato","Annullata",IF(Spese!$K$67="Sospeso","Sospesa",IF(Spese!$K$67="Da valutare","Da valutare",IF(E1513="","Da completare",IF(D1513&lt;=Spese!$J$67,"Saldata",IF(E1513&lt;Parametri!$B$3,"Scaduta",IF(E1513&lt;=Parametri!$B$3+Parametri!$B$4,"In scadenza","Programmata"))))))),"Da completare"))</f>
        <v/>
      </c>
      <c r="H1513" s="23">
        <f>IF(A1513="","",Spese!$D$67)</f>
        <v/>
      </c>
    </row>
    <row r="1514">
      <c r="A1514" s="9">
        <f>IFERROR(IF(OR(Spese!$A$67="",22&gt;Spese!$G$67),"",Spese!$A$67),"")</f>
        <v/>
      </c>
      <c r="B1514" s="27">
        <f>IF(A1514="","",Spese!$B$67)</f>
        <v/>
      </c>
      <c r="C1514" s="27">
        <f>IF(A1514="","",Spese!$C$67)</f>
        <v/>
      </c>
      <c r="D1514" s="10">
        <f>IF(A1514="","",22)</f>
        <v/>
      </c>
      <c r="E1514" s="25">
        <f>IF(A1514="","",IFERROR(EDATE(Spese!$I$67,(D1514-1)*Spese!$H$67),""))</f>
        <v/>
      </c>
      <c r="F1514" s="40">
        <f>IF(A1514="","",IFERROR(IF(D1514=Spese!$G$67,Spese!$L$67-Spese!$M$67*(Spese!$G$67-1),Spese!$M$67),""))</f>
        <v/>
      </c>
      <c r="G1514" s="9">
        <f>IF(A1514="","",IFERROR(IF(Spese!$K$67="Annullato","Annullata",IF(Spese!$K$67="Sospeso","Sospesa",IF(Spese!$K$67="Da valutare","Da valutare",IF(E1514="","Da completare",IF(D1514&lt;=Spese!$J$67,"Saldata",IF(E1514&lt;Parametri!$B$3,"Scaduta",IF(E1514&lt;=Parametri!$B$3+Parametri!$B$4,"In scadenza","Programmata"))))))),"Da completare"))</f>
        <v/>
      </c>
      <c r="H1514" s="27">
        <f>IF(A1514="","",Spese!$D$67)</f>
        <v/>
      </c>
    </row>
    <row r="1515">
      <c r="A1515" s="5">
        <f>IFERROR(IF(OR(Spese!$A$67="",23&gt;Spese!$G$67),"",Spese!$A$67),"")</f>
        <v/>
      </c>
      <c r="B1515" s="23">
        <f>IF(A1515="","",Spese!$B$67)</f>
        <v/>
      </c>
      <c r="C1515" s="23">
        <f>IF(A1515="","",Spese!$C$67)</f>
        <v/>
      </c>
      <c r="D1515" s="6">
        <f>IF(A1515="","",23)</f>
        <v/>
      </c>
      <c r="E1515" s="21">
        <f>IF(A1515="","",IFERROR(EDATE(Spese!$I$67,(D1515-1)*Spese!$H$67),""))</f>
        <v/>
      </c>
      <c r="F1515" s="38">
        <f>IF(A1515="","",IFERROR(IF(D1515=Spese!$G$67,Spese!$L$67-Spese!$M$67*(Spese!$G$67-1),Spese!$M$67),""))</f>
        <v/>
      </c>
      <c r="G1515" s="5">
        <f>IF(A1515="","",IFERROR(IF(Spese!$K$67="Annullato","Annullata",IF(Spese!$K$67="Sospeso","Sospesa",IF(Spese!$K$67="Da valutare","Da valutare",IF(E1515="","Da completare",IF(D1515&lt;=Spese!$J$67,"Saldata",IF(E1515&lt;Parametri!$B$3,"Scaduta",IF(E1515&lt;=Parametri!$B$3+Parametri!$B$4,"In scadenza","Programmata"))))))),"Da completare"))</f>
        <v/>
      </c>
      <c r="H1515" s="23">
        <f>IF(A1515="","",Spese!$D$67)</f>
        <v/>
      </c>
    </row>
    <row r="1516">
      <c r="A1516" s="9">
        <f>IFERROR(IF(OR(Spese!$A$67="",24&gt;Spese!$G$67),"",Spese!$A$67),"")</f>
        <v/>
      </c>
      <c r="B1516" s="27">
        <f>IF(A1516="","",Spese!$B$67)</f>
        <v/>
      </c>
      <c r="C1516" s="27">
        <f>IF(A1516="","",Spese!$C$67)</f>
        <v/>
      </c>
      <c r="D1516" s="10">
        <f>IF(A1516="","",24)</f>
        <v/>
      </c>
      <c r="E1516" s="25">
        <f>IF(A1516="","",IFERROR(EDATE(Spese!$I$67,(D1516-1)*Spese!$H$67),""))</f>
        <v/>
      </c>
      <c r="F1516" s="40">
        <f>IF(A1516="","",IFERROR(IF(D1516=Spese!$G$67,Spese!$L$67-Spese!$M$67*(Spese!$G$67-1),Spese!$M$67),""))</f>
        <v/>
      </c>
      <c r="G1516" s="9">
        <f>IF(A1516="","",IFERROR(IF(Spese!$K$67="Annullato","Annullata",IF(Spese!$K$67="Sospeso","Sospesa",IF(Spese!$K$67="Da valutare","Da valutare",IF(E1516="","Da completare",IF(D1516&lt;=Spese!$J$67,"Saldata",IF(E1516&lt;Parametri!$B$3,"Scaduta",IF(E1516&lt;=Parametri!$B$3+Parametri!$B$4,"In scadenza","Programmata"))))))),"Da completare"))</f>
        <v/>
      </c>
      <c r="H1516" s="27">
        <f>IF(A1516="","",Spese!$D$67)</f>
        <v/>
      </c>
    </row>
    <row r="1517">
      <c r="A1517" s="5">
        <f>IFERROR(IF(OR(Spese!$A$68="",1&gt;Spese!$G$68),"",Spese!$A$68),"")</f>
        <v/>
      </c>
      <c r="B1517" s="23">
        <f>IF(A1517="","",Spese!$B$68)</f>
        <v/>
      </c>
      <c r="C1517" s="23">
        <f>IF(A1517="","",Spese!$C$68)</f>
        <v/>
      </c>
      <c r="D1517" s="6">
        <f>IF(A1517="","",1)</f>
        <v/>
      </c>
      <c r="E1517" s="21">
        <f>IF(A1517="","",IFERROR(EDATE(Spese!$I$68,(D1517-1)*Spese!$H$68),""))</f>
        <v/>
      </c>
      <c r="F1517" s="38">
        <f>IF(A1517="","",IFERROR(IF(D1517=Spese!$G$68,Spese!$L$68-Spese!$M$68*(Spese!$G$68-1),Spese!$M$68),""))</f>
        <v/>
      </c>
      <c r="G1517" s="5">
        <f>IF(A1517="","",IFERROR(IF(Spese!$K$68="Annullato","Annullata",IF(Spese!$K$68="Sospeso","Sospesa",IF(Spese!$K$68="Da valutare","Da valutare",IF(E1517="","Da completare",IF(D1517&lt;=Spese!$J$68,"Saldata",IF(E1517&lt;Parametri!$B$3,"Scaduta",IF(E1517&lt;=Parametri!$B$3+Parametri!$B$4,"In scadenza","Programmata"))))))),"Da completare"))</f>
        <v/>
      </c>
      <c r="H1517" s="23">
        <f>IF(A1517="","",Spese!$D$68)</f>
        <v/>
      </c>
    </row>
    <row r="1518">
      <c r="A1518" s="9">
        <f>IFERROR(IF(OR(Spese!$A$68="",2&gt;Spese!$G$68),"",Spese!$A$68),"")</f>
        <v/>
      </c>
      <c r="B1518" s="27">
        <f>IF(A1518="","",Spese!$B$68)</f>
        <v/>
      </c>
      <c r="C1518" s="27">
        <f>IF(A1518="","",Spese!$C$68)</f>
        <v/>
      </c>
      <c r="D1518" s="10">
        <f>IF(A1518="","",2)</f>
        <v/>
      </c>
      <c r="E1518" s="25">
        <f>IF(A1518="","",IFERROR(EDATE(Spese!$I$68,(D1518-1)*Spese!$H$68),""))</f>
        <v/>
      </c>
      <c r="F1518" s="40">
        <f>IF(A1518="","",IFERROR(IF(D1518=Spese!$G$68,Spese!$L$68-Spese!$M$68*(Spese!$G$68-1),Spese!$M$68),""))</f>
        <v/>
      </c>
      <c r="G1518" s="9">
        <f>IF(A1518="","",IFERROR(IF(Spese!$K$68="Annullato","Annullata",IF(Spese!$K$68="Sospeso","Sospesa",IF(Spese!$K$68="Da valutare","Da valutare",IF(E1518="","Da completare",IF(D1518&lt;=Spese!$J$68,"Saldata",IF(E1518&lt;Parametri!$B$3,"Scaduta",IF(E1518&lt;=Parametri!$B$3+Parametri!$B$4,"In scadenza","Programmata"))))))),"Da completare"))</f>
        <v/>
      </c>
      <c r="H1518" s="27">
        <f>IF(A1518="","",Spese!$D$68)</f>
        <v/>
      </c>
    </row>
    <row r="1519">
      <c r="A1519" s="5">
        <f>IFERROR(IF(OR(Spese!$A$68="",3&gt;Spese!$G$68),"",Spese!$A$68),"")</f>
        <v/>
      </c>
      <c r="B1519" s="23">
        <f>IF(A1519="","",Spese!$B$68)</f>
        <v/>
      </c>
      <c r="C1519" s="23">
        <f>IF(A1519="","",Spese!$C$68)</f>
        <v/>
      </c>
      <c r="D1519" s="6">
        <f>IF(A1519="","",3)</f>
        <v/>
      </c>
      <c r="E1519" s="21">
        <f>IF(A1519="","",IFERROR(EDATE(Spese!$I$68,(D1519-1)*Spese!$H$68),""))</f>
        <v/>
      </c>
      <c r="F1519" s="38">
        <f>IF(A1519="","",IFERROR(IF(D1519=Spese!$G$68,Spese!$L$68-Spese!$M$68*(Spese!$G$68-1),Spese!$M$68),""))</f>
        <v/>
      </c>
      <c r="G1519" s="5">
        <f>IF(A1519="","",IFERROR(IF(Spese!$K$68="Annullato","Annullata",IF(Spese!$K$68="Sospeso","Sospesa",IF(Spese!$K$68="Da valutare","Da valutare",IF(E1519="","Da completare",IF(D1519&lt;=Spese!$J$68,"Saldata",IF(E1519&lt;Parametri!$B$3,"Scaduta",IF(E1519&lt;=Parametri!$B$3+Parametri!$B$4,"In scadenza","Programmata"))))))),"Da completare"))</f>
        <v/>
      </c>
      <c r="H1519" s="23">
        <f>IF(A1519="","",Spese!$D$68)</f>
        <v/>
      </c>
    </row>
    <row r="1520">
      <c r="A1520" s="9">
        <f>IFERROR(IF(OR(Spese!$A$68="",4&gt;Spese!$G$68),"",Spese!$A$68),"")</f>
        <v/>
      </c>
      <c r="B1520" s="27">
        <f>IF(A1520="","",Spese!$B$68)</f>
        <v/>
      </c>
      <c r="C1520" s="27">
        <f>IF(A1520="","",Spese!$C$68)</f>
        <v/>
      </c>
      <c r="D1520" s="10">
        <f>IF(A1520="","",4)</f>
        <v/>
      </c>
      <c r="E1520" s="25">
        <f>IF(A1520="","",IFERROR(EDATE(Spese!$I$68,(D1520-1)*Spese!$H$68),""))</f>
        <v/>
      </c>
      <c r="F1520" s="40">
        <f>IF(A1520="","",IFERROR(IF(D1520=Spese!$G$68,Spese!$L$68-Spese!$M$68*(Spese!$G$68-1),Spese!$M$68),""))</f>
        <v/>
      </c>
      <c r="G1520" s="9">
        <f>IF(A1520="","",IFERROR(IF(Spese!$K$68="Annullato","Annullata",IF(Spese!$K$68="Sospeso","Sospesa",IF(Spese!$K$68="Da valutare","Da valutare",IF(E1520="","Da completare",IF(D1520&lt;=Spese!$J$68,"Saldata",IF(E1520&lt;Parametri!$B$3,"Scaduta",IF(E1520&lt;=Parametri!$B$3+Parametri!$B$4,"In scadenza","Programmata"))))))),"Da completare"))</f>
        <v/>
      </c>
      <c r="H1520" s="27">
        <f>IF(A1520="","",Spese!$D$68)</f>
        <v/>
      </c>
    </row>
    <row r="1521">
      <c r="A1521" s="5">
        <f>IFERROR(IF(OR(Spese!$A$68="",5&gt;Spese!$G$68),"",Spese!$A$68),"")</f>
        <v/>
      </c>
      <c r="B1521" s="23">
        <f>IF(A1521="","",Spese!$B$68)</f>
        <v/>
      </c>
      <c r="C1521" s="23">
        <f>IF(A1521="","",Spese!$C$68)</f>
        <v/>
      </c>
      <c r="D1521" s="6">
        <f>IF(A1521="","",5)</f>
        <v/>
      </c>
      <c r="E1521" s="21">
        <f>IF(A1521="","",IFERROR(EDATE(Spese!$I$68,(D1521-1)*Spese!$H$68),""))</f>
        <v/>
      </c>
      <c r="F1521" s="38">
        <f>IF(A1521="","",IFERROR(IF(D1521=Spese!$G$68,Spese!$L$68-Spese!$M$68*(Spese!$G$68-1),Spese!$M$68),""))</f>
        <v/>
      </c>
      <c r="G1521" s="5">
        <f>IF(A1521="","",IFERROR(IF(Spese!$K$68="Annullato","Annullata",IF(Spese!$K$68="Sospeso","Sospesa",IF(Spese!$K$68="Da valutare","Da valutare",IF(E1521="","Da completare",IF(D1521&lt;=Spese!$J$68,"Saldata",IF(E1521&lt;Parametri!$B$3,"Scaduta",IF(E1521&lt;=Parametri!$B$3+Parametri!$B$4,"In scadenza","Programmata"))))))),"Da completare"))</f>
        <v/>
      </c>
      <c r="H1521" s="23">
        <f>IF(A1521="","",Spese!$D$68)</f>
        <v/>
      </c>
    </row>
    <row r="1522">
      <c r="A1522" s="9">
        <f>IFERROR(IF(OR(Spese!$A$68="",6&gt;Spese!$G$68),"",Spese!$A$68),"")</f>
        <v/>
      </c>
      <c r="B1522" s="27">
        <f>IF(A1522="","",Spese!$B$68)</f>
        <v/>
      </c>
      <c r="C1522" s="27">
        <f>IF(A1522="","",Spese!$C$68)</f>
        <v/>
      </c>
      <c r="D1522" s="10">
        <f>IF(A1522="","",6)</f>
        <v/>
      </c>
      <c r="E1522" s="25">
        <f>IF(A1522="","",IFERROR(EDATE(Spese!$I$68,(D1522-1)*Spese!$H$68),""))</f>
        <v/>
      </c>
      <c r="F1522" s="40">
        <f>IF(A1522="","",IFERROR(IF(D1522=Spese!$G$68,Spese!$L$68-Spese!$M$68*(Spese!$G$68-1),Spese!$M$68),""))</f>
        <v/>
      </c>
      <c r="G1522" s="9">
        <f>IF(A1522="","",IFERROR(IF(Spese!$K$68="Annullato","Annullata",IF(Spese!$K$68="Sospeso","Sospesa",IF(Spese!$K$68="Da valutare","Da valutare",IF(E1522="","Da completare",IF(D1522&lt;=Spese!$J$68,"Saldata",IF(E1522&lt;Parametri!$B$3,"Scaduta",IF(E1522&lt;=Parametri!$B$3+Parametri!$B$4,"In scadenza","Programmata"))))))),"Da completare"))</f>
        <v/>
      </c>
      <c r="H1522" s="27">
        <f>IF(A1522="","",Spese!$D$68)</f>
        <v/>
      </c>
    </row>
    <row r="1523">
      <c r="A1523" s="5">
        <f>IFERROR(IF(OR(Spese!$A$68="",7&gt;Spese!$G$68),"",Spese!$A$68),"")</f>
        <v/>
      </c>
      <c r="B1523" s="23">
        <f>IF(A1523="","",Spese!$B$68)</f>
        <v/>
      </c>
      <c r="C1523" s="23">
        <f>IF(A1523="","",Spese!$C$68)</f>
        <v/>
      </c>
      <c r="D1523" s="6">
        <f>IF(A1523="","",7)</f>
        <v/>
      </c>
      <c r="E1523" s="21">
        <f>IF(A1523="","",IFERROR(EDATE(Spese!$I$68,(D1523-1)*Spese!$H$68),""))</f>
        <v/>
      </c>
      <c r="F1523" s="38">
        <f>IF(A1523="","",IFERROR(IF(D1523=Spese!$G$68,Spese!$L$68-Spese!$M$68*(Spese!$G$68-1),Spese!$M$68),""))</f>
        <v/>
      </c>
      <c r="G1523" s="5">
        <f>IF(A1523="","",IFERROR(IF(Spese!$K$68="Annullato","Annullata",IF(Spese!$K$68="Sospeso","Sospesa",IF(Spese!$K$68="Da valutare","Da valutare",IF(E1523="","Da completare",IF(D1523&lt;=Spese!$J$68,"Saldata",IF(E1523&lt;Parametri!$B$3,"Scaduta",IF(E1523&lt;=Parametri!$B$3+Parametri!$B$4,"In scadenza","Programmata"))))))),"Da completare"))</f>
        <v/>
      </c>
      <c r="H1523" s="23">
        <f>IF(A1523="","",Spese!$D$68)</f>
        <v/>
      </c>
    </row>
    <row r="1524">
      <c r="A1524" s="9">
        <f>IFERROR(IF(OR(Spese!$A$68="",8&gt;Spese!$G$68),"",Spese!$A$68),"")</f>
        <v/>
      </c>
      <c r="B1524" s="27">
        <f>IF(A1524="","",Spese!$B$68)</f>
        <v/>
      </c>
      <c r="C1524" s="27">
        <f>IF(A1524="","",Spese!$C$68)</f>
        <v/>
      </c>
      <c r="D1524" s="10">
        <f>IF(A1524="","",8)</f>
        <v/>
      </c>
      <c r="E1524" s="25">
        <f>IF(A1524="","",IFERROR(EDATE(Spese!$I$68,(D1524-1)*Spese!$H$68),""))</f>
        <v/>
      </c>
      <c r="F1524" s="40">
        <f>IF(A1524="","",IFERROR(IF(D1524=Spese!$G$68,Spese!$L$68-Spese!$M$68*(Spese!$G$68-1),Spese!$M$68),""))</f>
        <v/>
      </c>
      <c r="G1524" s="9">
        <f>IF(A1524="","",IFERROR(IF(Spese!$K$68="Annullato","Annullata",IF(Spese!$K$68="Sospeso","Sospesa",IF(Spese!$K$68="Da valutare","Da valutare",IF(E1524="","Da completare",IF(D1524&lt;=Spese!$J$68,"Saldata",IF(E1524&lt;Parametri!$B$3,"Scaduta",IF(E1524&lt;=Parametri!$B$3+Parametri!$B$4,"In scadenza","Programmata"))))))),"Da completare"))</f>
        <v/>
      </c>
      <c r="H1524" s="27">
        <f>IF(A1524="","",Spese!$D$68)</f>
        <v/>
      </c>
    </row>
    <row r="1525">
      <c r="A1525" s="5">
        <f>IFERROR(IF(OR(Spese!$A$68="",9&gt;Spese!$G$68),"",Spese!$A$68),"")</f>
        <v/>
      </c>
      <c r="B1525" s="23">
        <f>IF(A1525="","",Spese!$B$68)</f>
        <v/>
      </c>
      <c r="C1525" s="23">
        <f>IF(A1525="","",Spese!$C$68)</f>
        <v/>
      </c>
      <c r="D1525" s="6">
        <f>IF(A1525="","",9)</f>
        <v/>
      </c>
      <c r="E1525" s="21">
        <f>IF(A1525="","",IFERROR(EDATE(Spese!$I$68,(D1525-1)*Spese!$H$68),""))</f>
        <v/>
      </c>
      <c r="F1525" s="38">
        <f>IF(A1525="","",IFERROR(IF(D1525=Spese!$G$68,Spese!$L$68-Spese!$M$68*(Spese!$G$68-1),Spese!$M$68),""))</f>
        <v/>
      </c>
      <c r="G1525" s="5">
        <f>IF(A1525="","",IFERROR(IF(Spese!$K$68="Annullato","Annullata",IF(Spese!$K$68="Sospeso","Sospesa",IF(Spese!$K$68="Da valutare","Da valutare",IF(E1525="","Da completare",IF(D1525&lt;=Spese!$J$68,"Saldata",IF(E1525&lt;Parametri!$B$3,"Scaduta",IF(E1525&lt;=Parametri!$B$3+Parametri!$B$4,"In scadenza","Programmata"))))))),"Da completare"))</f>
        <v/>
      </c>
      <c r="H1525" s="23">
        <f>IF(A1525="","",Spese!$D$68)</f>
        <v/>
      </c>
    </row>
    <row r="1526">
      <c r="A1526" s="9">
        <f>IFERROR(IF(OR(Spese!$A$68="",10&gt;Spese!$G$68),"",Spese!$A$68),"")</f>
        <v/>
      </c>
      <c r="B1526" s="27">
        <f>IF(A1526="","",Spese!$B$68)</f>
        <v/>
      </c>
      <c r="C1526" s="27">
        <f>IF(A1526="","",Spese!$C$68)</f>
        <v/>
      </c>
      <c r="D1526" s="10">
        <f>IF(A1526="","",10)</f>
        <v/>
      </c>
      <c r="E1526" s="25">
        <f>IF(A1526="","",IFERROR(EDATE(Spese!$I$68,(D1526-1)*Spese!$H$68),""))</f>
        <v/>
      </c>
      <c r="F1526" s="40">
        <f>IF(A1526="","",IFERROR(IF(D1526=Spese!$G$68,Spese!$L$68-Spese!$M$68*(Spese!$G$68-1),Spese!$M$68),""))</f>
        <v/>
      </c>
      <c r="G1526" s="9">
        <f>IF(A1526="","",IFERROR(IF(Spese!$K$68="Annullato","Annullata",IF(Spese!$K$68="Sospeso","Sospesa",IF(Spese!$K$68="Da valutare","Da valutare",IF(E1526="","Da completare",IF(D1526&lt;=Spese!$J$68,"Saldata",IF(E1526&lt;Parametri!$B$3,"Scaduta",IF(E1526&lt;=Parametri!$B$3+Parametri!$B$4,"In scadenza","Programmata"))))))),"Da completare"))</f>
        <v/>
      </c>
      <c r="H1526" s="27">
        <f>IF(A1526="","",Spese!$D$68)</f>
        <v/>
      </c>
    </row>
    <row r="1527">
      <c r="A1527" s="5">
        <f>IFERROR(IF(OR(Spese!$A$68="",11&gt;Spese!$G$68),"",Spese!$A$68),"")</f>
        <v/>
      </c>
      <c r="B1527" s="23">
        <f>IF(A1527="","",Spese!$B$68)</f>
        <v/>
      </c>
      <c r="C1527" s="23">
        <f>IF(A1527="","",Spese!$C$68)</f>
        <v/>
      </c>
      <c r="D1527" s="6">
        <f>IF(A1527="","",11)</f>
        <v/>
      </c>
      <c r="E1527" s="21">
        <f>IF(A1527="","",IFERROR(EDATE(Spese!$I$68,(D1527-1)*Spese!$H$68),""))</f>
        <v/>
      </c>
      <c r="F1527" s="38">
        <f>IF(A1527="","",IFERROR(IF(D1527=Spese!$G$68,Spese!$L$68-Spese!$M$68*(Spese!$G$68-1),Spese!$M$68),""))</f>
        <v/>
      </c>
      <c r="G1527" s="5">
        <f>IF(A1527="","",IFERROR(IF(Spese!$K$68="Annullato","Annullata",IF(Spese!$K$68="Sospeso","Sospesa",IF(Spese!$K$68="Da valutare","Da valutare",IF(E1527="","Da completare",IF(D1527&lt;=Spese!$J$68,"Saldata",IF(E1527&lt;Parametri!$B$3,"Scaduta",IF(E1527&lt;=Parametri!$B$3+Parametri!$B$4,"In scadenza","Programmata"))))))),"Da completare"))</f>
        <v/>
      </c>
      <c r="H1527" s="23">
        <f>IF(A1527="","",Spese!$D$68)</f>
        <v/>
      </c>
    </row>
    <row r="1528">
      <c r="A1528" s="9">
        <f>IFERROR(IF(OR(Spese!$A$68="",12&gt;Spese!$G$68),"",Spese!$A$68),"")</f>
        <v/>
      </c>
      <c r="B1528" s="27">
        <f>IF(A1528="","",Spese!$B$68)</f>
        <v/>
      </c>
      <c r="C1528" s="27">
        <f>IF(A1528="","",Spese!$C$68)</f>
        <v/>
      </c>
      <c r="D1528" s="10">
        <f>IF(A1528="","",12)</f>
        <v/>
      </c>
      <c r="E1528" s="25">
        <f>IF(A1528="","",IFERROR(EDATE(Spese!$I$68,(D1528-1)*Spese!$H$68),""))</f>
        <v/>
      </c>
      <c r="F1528" s="40">
        <f>IF(A1528="","",IFERROR(IF(D1528=Spese!$G$68,Spese!$L$68-Spese!$M$68*(Spese!$G$68-1),Spese!$M$68),""))</f>
        <v/>
      </c>
      <c r="G1528" s="9">
        <f>IF(A1528="","",IFERROR(IF(Spese!$K$68="Annullato","Annullata",IF(Spese!$K$68="Sospeso","Sospesa",IF(Spese!$K$68="Da valutare","Da valutare",IF(E1528="","Da completare",IF(D1528&lt;=Spese!$J$68,"Saldata",IF(E1528&lt;Parametri!$B$3,"Scaduta",IF(E1528&lt;=Parametri!$B$3+Parametri!$B$4,"In scadenza","Programmata"))))))),"Da completare"))</f>
        <v/>
      </c>
      <c r="H1528" s="27">
        <f>IF(A1528="","",Spese!$D$68)</f>
        <v/>
      </c>
    </row>
    <row r="1529">
      <c r="A1529" s="5">
        <f>IFERROR(IF(OR(Spese!$A$68="",13&gt;Spese!$G$68),"",Spese!$A$68),"")</f>
        <v/>
      </c>
      <c r="B1529" s="23">
        <f>IF(A1529="","",Spese!$B$68)</f>
        <v/>
      </c>
      <c r="C1529" s="23">
        <f>IF(A1529="","",Spese!$C$68)</f>
        <v/>
      </c>
      <c r="D1529" s="6">
        <f>IF(A1529="","",13)</f>
        <v/>
      </c>
      <c r="E1529" s="21">
        <f>IF(A1529="","",IFERROR(EDATE(Spese!$I$68,(D1529-1)*Spese!$H$68),""))</f>
        <v/>
      </c>
      <c r="F1529" s="38">
        <f>IF(A1529="","",IFERROR(IF(D1529=Spese!$G$68,Spese!$L$68-Spese!$M$68*(Spese!$G$68-1),Spese!$M$68),""))</f>
        <v/>
      </c>
      <c r="G1529" s="5">
        <f>IF(A1529="","",IFERROR(IF(Spese!$K$68="Annullato","Annullata",IF(Spese!$K$68="Sospeso","Sospesa",IF(Spese!$K$68="Da valutare","Da valutare",IF(E1529="","Da completare",IF(D1529&lt;=Spese!$J$68,"Saldata",IF(E1529&lt;Parametri!$B$3,"Scaduta",IF(E1529&lt;=Parametri!$B$3+Parametri!$B$4,"In scadenza","Programmata"))))))),"Da completare"))</f>
        <v/>
      </c>
      <c r="H1529" s="23">
        <f>IF(A1529="","",Spese!$D$68)</f>
        <v/>
      </c>
    </row>
    <row r="1530">
      <c r="A1530" s="9">
        <f>IFERROR(IF(OR(Spese!$A$68="",14&gt;Spese!$G$68),"",Spese!$A$68),"")</f>
        <v/>
      </c>
      <c r="B1530" s="27">
        <f>IF(A1530="","",Spese!$B$68)</f>
        <v/>
      </c>
      <c r="C1530" s="27">
        <f>IF(A1530="","",Spese!$C$68)</f>
        <v/>
      </c>
      <c r="D1530" s="10">
        <f>IF(A1530="","",14)</f>
        <v/>
      </c>
      <c r="E1530" s="25">
        <f>IF(A1530="","",IFERROR(EDATE(Spese!$I$68,(D1530-1)*Spese!$H$68),""))</f>
        <v/>
      </c>
      <c r="F1530" s="40">
        <f>IF(A1530="","",IFERROR(IF(D1530=Spese!$G$68,Spese!$L$68-Spese!$M$68*(Spese!$G$68-1),Spese!$M$68),""))</f>
        <v/>
      </c>
      <c r="G1530" s="9">
        <f>IF(A1530="","",IFERROR(IF(Spese!$K$68="Annullato","Annullata",IF(Spese!$K$68="Sospeso","Sospesa",IF(Spese!$K$68="Da valutare","Da valutare",IF(E1530="","Da completare",IF(D1530&lt;=Spese!$J$68,"Saldata",IF(E1530&lt;Parametri!$B$3,"Scaduta",IF(E1530&lt;=Parametri!$B$3+Parametri!$B$4,"In scadenza","Programmata"))))))),"Da completare"))</f>
        <v/>
      </c>
      <c r="H1530" s="27">
        <f>IF(A1530="","",Spese!$D$68)</f>
        <v/>
      </c>
    </row>
    <row r="1531">
      <c r="A1531" s="5">
        <f>IFERROR(IF(OR(Spese!$A$68="",15&gt;Spese!$G$68),"",Spese!$A$68),"")</f>
        <v/>
      </c>
      <c r="B1531" s="23">
        <f>IF(A1531="","",Spese!$B$68)</f>
        <v/>
      </c>
      <c r="C1531" s="23">
        <f>IF(A1531="","",Spese!$C$68)</f>
        <v/>
      </c>
      <c r="D1531" s="6">
        <f>IF(A1531="","",15)</f>
        <v/>
      </c>
      <c r="E1531" s="21">
        <f>IF(A1531="","",IFERROR(EDATE(Spese!$I$68,(D1531-1)*Spese!$H$68),""))</f>
        <v/>
      </c>
      <c r="F1531" s="38">
        <f>IF(A1531="","",IFERROR(IF(D1531=Spese!$G$68,Spese!$L$68-Spese!$M$68*(Spese!$G$68-1),Spese!$M$68),""))</f>
        <v/>
      </c>
      <c r="G1531" s="5">
        <f>IF(A1531="","",IFERROR(IF(Spese!$K$68="Annullato","Annullata",IF(Spese!$K$68="Sospeso","Sospesa",IF(Spese!$K$68="Da valutare","Da valutare",IF(E1531="","Da completare",IF(D1531&lt;=Spese!$J$68,"Saldata",IF(E1531&lt;Parametri!$B$3,"Scaduta",IF(E1531&lt;=Parametri!$B$3+Parametri!$B$4,"In scadenza","Programmata"))))))),"Da completare"))</f>
        <v/>
      </c>
      <c r="H1531" s="23">
        <f>IF(A1531="","",Spese!$D$68)</f>
        <v/>
      </c>
    </row>
    <row r="1532">
      <c r="A1532" s="9">
        <f>IFERROR(IF(OR(Spese!$A$68="",16&gt;Spese!$G$68),"",Spese!$A$68),"")</f>
        <v/>
      </c>
      <c r="B1532" s="27">
        <f>IF(A1532="","",Spese!$B$68)</f>
        <v/>
      </c>
      <c r="C1532" s="27">
        <f>IF(A1532="","",Spese!$C$68)</f>
        <v/>
      </c>
      <c r="D1532" s="10">
        <f>IF(A1532="","",16)</f>
        <v/>
      </c>
      <c r="E1532" s="25">
        <f>IF(A1532="","",IFERROR(EDATE(Spese!$I$68,(D1532-1)*Spese!$H$68),""))</f>
        <v/>
      </c>
      <c r="F1532" s="40">
        <f>IF(A1532="","",IFERROR(IF(D1532=Spese!$G$68,Spese!$L$68-Spese!$M$68*(Spese!$G$68-1),Spese!$M$68),""))</f>
        <v/>
      </c>
      <c r="G1532" s="9">
        <f>IF(A1532="","",IFERROR(IF(Spese!$K$68="Annullato","Annullata",IF(Spese!$K$68="Sospeso","Sospesa",IF(Spese!$K$68="Da valutare","Da valutare",IF(E1532="","Da completare",IF(D1532&lt;=Spese!$J$68,"Saldata",IF(E1532&lt;Parametri!$B$3,"Scaduta",IF(E1532&lt;=Parametri!$B$3+Parametri!$B$4,"In scadenza","Programmata"))))))),"Da completare"))</f>
        <v/>
      </c>
      <c r="H1532" s="27">
        <f>IF(A1532="","",Spese!$D$68)</f>
        <v/>
      </c>
    </row>
    <row r="1533">
      <c r="A1533" s="5">
        <f>IFERROR(IF(OR(Spese!$A$68="",17&gt;Spese!$G$68),"",Spese!$A$68),"")</f>
        <v/>
      </c>
      <c r="B1533" s="23">
        <f>IF(A1533="","",Spese!$B$68)</f>
        <v/>
      </c>
      <c r="C1533" s="23">
        <f>IF(A1533="","",Spese!$C$68)</f>
        <v/>
      </c>
      <c r="D1533" s="6">
        <f>IF(A1533="","",17)</f>
        <v/>
      </c>
      <c r="E1533" s="21">
        <f>IF(A1533="","",IFERROR(EDATE(Spese!$I$68,(D1533-1)*Spese!$H$68),""))</f>
        <v/>
      </c>
      <c r="F1533" s="38">
        <f>IF(A1533="","",IFERROR(IF(D1533=Spese!$G$68,Spese!$L$68-Spese!$M$68*(Spese!$G$68-1),Spese!$M$68),""))</f>
        <v/>
      </c>
      <c r="G1533" s="5">
        <f>IF(A1533="","",IFERROR(IF(Spese!$K$68="Annullato","Annullata",IF(Spese!$K$68="Sospeso","Sospesa",IF(Spese!$K$68="Da valutare","Da valutare",IF(E1533="","Da completare",IF(D1533&lt;=Spese!$J$68,"Saldata",IF(E1533&lt;Parametri!$B$3,"Scaduta",IF(E1533&lt;=Parametri!$B$3+Parametri!$B$4,"In scadenza","Programmata"))))))),"Da completare"))</f>
        <v/>
      </c>
      <c r="H1533" s="23">
        <f>IF(A1533="","",Spese!$D$68)</f>
        <v/>
      </c>
    </row>
    <row r="1534">
      <c r="A1534" s="9">
        <f>IFERROR(IF(OR(Spese!$A$68="",18&gt;Spese!$G$68),"",Spese!$A$68),"")</f>
        <v/>
      </c>
      <c r="B1534" s="27">
        <f>IF(A1534="","",Spese!$B$68)</f>
        <v/>
      </c>
      <c r="C1534" s="27">
        <f>IF(A1534="","",Spese!$C$68)</f>
        <v/>
      </c>
      <c r="D1534" s="10">
        <f>IF(A1534="","",18)</f>
        <v/>
      </c>
      <c r="E1534" s="25">
        <f>IF(A1534="","",IFERROR(EDATE(Spese!$I$68,(D1534-1)*Spese!$H$68),""))</f>
        <v/>
      </c>
      <c r="F1534" s="40">
        <f>IF(A1534="","",IFERROR(IF(D1534=Spese!$G$68,Spese!$L$68-Spese!$M$68*(Spese!$G$68-1),Spese!$M$68),""))</f>
        <v/>
      </c>
      <c r="G1534" s="9">
        <f>IF(A1534="","",IFERROR(IF(Spese!$K$68="Annullato","Annullata",IF(Spese!$K$68="Sospeso","Sospesa",IF(Spese!$K$68="Da valutare","Da valutare",IF(E1534="","Da completare",IF(D1534&lt;=Spese!$J$68,"Saldata",IF(E1534&lt;Parametri!$B$3,"Scaduta",IF(E1534&lt;=Parametri!$B$3+Parametri!$B$4,"In scadenza","Programmata"))))))),"Da completare"))</f>
        <v/>
      </c>
      <c r="H1534" s="27">
        <f>IF(A1534="","",Spese!$D$68)</f>
        <v/>
      </c>
    </row>
    <row r="1535">
      <c r="A1535" s="5">
        <f>IFERROR(IF(OR(Spese!$A$68="",19&gt;Spese!$G$68),"",Spese!$A$68),"")</f>
        <v/>
      </c>
      <c r="B1535" s="23">
        <f>IF(A1535="","",Spese!$B$68)</f>
        <v/>
      </c>
      <c r="C1535" s="23">
        <f>IF(A1535="","",Spese!$C$68)</f>
        <v/>
      </c>
      <c r="D1535" s="6">
        <f>IF(A1535="","",19)</f>
        <v/>
      </c>
      <c r="E1535" s="21">
        <f>IF(A1535="","",IFERROR(EDATE(Spese!$I$68,(D1535-1)*Spese!$H$68),""))</f>
        <v/>
      </c>
      <c r="F1535" s="38">
        <f>IF(A1535="","",IFERROR(IF(D1535=Spese!$G$68,Spese!$L$68-Spese!$M$68*(Spese!$G$68-1),Spese!$M$68),""))</f>
        <v/>
      </c>
      <c r="G1535" s="5">
        <f>IF(A1535="","",IFERROR(IF(Spese!$K$68="Annullato","Annullata",IF(Spese!$K$68="Sospeso","Sospesa",IF(Spese!$K$68="Da valutare","Da valutare",IF(E1535="","Da completare",IF(D1535&lt;=Spese!$J$68,"Saldata",IF(E1535&lt;Parametri!$B$3,"Scaduta",IF(E1535&lt;=Parametri!$B$3+Parametri!$B$4,"In scadenza","Programmata"))))))),"Da completare"))</f>
        <v/>
      </c>
      <c r="H1535" s="23">
        <f>IF(A1535="","",Spese!$D$68)</f>
        <v/>
      </c>
    </row>
    <row r="1536">
      <c r="A1536" s="9">
        <f>IFERROR(IF(OR(Spese!$A$68="",20&gt;Spese!$G$68),"",Spese!$A$68),"")</f>
        <v/>
      </c>
      <c r="B1536" s="27">
        <f>IF(A1536="","",Spese!$B$68)</f>
        <v/>
      </c>
      <c r="C1536" s="27">
        <f>IF(A1536="","",Spese!$C$68)</f>
        <v/>
      </c>
      <c r="D1536" s="10">
        <f>IF(A1536="","",20)</f>
        <v/>
      </c>
      <c r="E1536" s="25">
        <f>IF(A1536="","",IFERROR(EDATE(Spese!$I$68,(D1536-1)*Spese!$H$68),""))</f>
        <v/>
      </c>
      <c r="F1536" s="40">
        <f>IF(A1536="","",IFERROR(IF(D1536=Spese!$G$68,Spese!$L$68-Spese!$M$68*(Spese!$G$68-1),Spese!$M$68),""))</f>
        <v/>
      </c>
      <c r="G1536" s="9">
        <f>IF(A1536="","",IFERROR(IF(Spese!$K$68="Annullato","Annullata",IF(Spese!$K$68="Sospeso","Sospesa",IF(Spese!$K$68="Da valutare","Da valutare",IF(E1536="","Da completare",IF(D1536&lt;=Spese!$J$68,"Saldata",IF(E1536&lt;Parametri!$B$3,"Scaduta",IF(E1536&lt;=Parametri!$B$3+Parametri!$B$4,"In scadenza","Programmata"))))))),"Da completare"))</f>
        <v/>
      </c>
      <c r="H1536" s="27">
        <f>IF(A1536="","",Spese!$D$68)</f>
        <v/>
      </c>
    </row>
    <row r="1537">
      <c r="A1537" s="5">
        <f>IFERROR(IF(OR(Spese!$A$68="",21&gt;Spese!$G$68),"",Spese!$A$68),"")</f>
        <v/>
      </c>
      <c r="B1537" s="23">
        <f>IF(A1537="","",Spese!$B$68)</f>
        <v/>
      </c>
      <c r="C1537" s="23">
        <f>IF(A1537="","",Spese!$C$68)</f>
        <v/>
      </c>
      <c r="D1537" s="6">
        <f>IF(A1537="","",21)</f>
        <v/>
      </c>
      <c r="E1537" s="21">
        <f>IF(A1537="","",IFERROR(EDATE(Spese!$I$68,(D1537-1)*Spese!$H$68),""))</f>
        <v/>
      </c>
      <c r="F1537" s="38">
        <f>IF(A1537="","",IFERROR(IF(D1537=Spese!$G$68,Spese!$L$68-Spese!$M$68*(Spese!$G$68-1),Spese!$M$68),""))</f>
        <v/>
      </c>
      <c r="G1537" s="5">
        <f>IF(A1537="","",IFERROR(IF(Spese!$K$68="Annullato","Annullata",IF(Spese!$K$68="Sospeso","Sospesa",IF(Spese!$K$68="Da valutare","Da valutare",IF(E1537="","Da completare",IF(D1537&lt;=Spese!$J$68,"Saldata",IF(E1537&lt;Parametri!$B$3,"Scaduta",IF(E1537&lt;=Parametri!$B$3+Parametri!$B$4,"In scadenza","Programmata"))))))),"Da completare"))</f>
        <v/>
      </c>
      <c r="H1537" s="23">
        <f>IF(A1537="","",Spese!$D$68)</f>
        <v/>
      </c>
    </row>
    <row r="1538">
      <c r="A1538" s="9">
        <f>IFERROR(IF(OR(Spese!$A$68="",22&gt;Spese!$G$68),"",Spese!$A$68),"")</f>
        <v/>
      </c>
      <c r="B1538" s="27">
        <f>IF(A1538="","",Spese!$B$68)</f>
        <v/>
      </c>
      <c r="C1538" s="27">
        <f>IF(A1538="","",Spese!$C$68)</f>
        <v/>
      </c>
      <c r="D1538" s="10">
        <f>IF(A1538="","",22)</f>
        <v/>
      </c>
      <c r="E1538" s="25">
        <f>IF(A1538="","",IFERROR(EDATE(Spese!$I$68,(D1538-1)*Spese!$H$68),""))</f>
        <v/>
      </c>
      <c r="F1538" s="40">
        <f>IF(A1538="","",IFERROR(IF(D1538=Spese!$G$68,Spese!$L$68-Spese!$M$68*(Spese!$G$68-1),Spese!$M$68),""))</f>
        <v/>
      </c>
      <c r="G1538" s="9">
        <f>IF(A1538="","",IFERROR(IF(Spese!$K$68="Annullato","Annullata",IF(Spese!$K$68="Sospeso","Sospesa",IF(Spese!$K$68="Da valutare","Da valutare",IF(E1538="","Da completare",IF(D1538&lt;=Spese!$J$68,"Saldata",IF(E1538&lt;Parametri!$B$3,"Scaduta",IF(E1538&lt;=Parametri!$B$3+Parametri!$B$4,"In scadenza","Programmata"))))))),"Da completare"))</f>
        <v/>
      </c>
      <c r="H1538" s="27">
        <f>IF(A1538="","",Spese!$D$68)</f>
        <v/>
      </c>
    </row>
    <row r="1539">
      <c r="A1539" s="5">
        <f>IFERROR(IF(OR(Spese!$A$68="",23&gt;Spese!$G$68),"",Spese!$A$68),"")</f>
        <v/>
      </c>
      <c r="B1539" s="23">
        <f>IF(A1539="","",Spese!$B$68)</f>
        <v/>
      </c>
      <c r="C1539" s="23">
        <f>IF(A1539="","",Spese!$C$68)</f>
        <v/>
      </c>
      <c r="D1539" s="6">
        <f>IF(A1539="","",23)</f>
        <v/>
      </c>
      <c r="E1539" s="21">
        <f>IF(A1539="","",IFERROR(EDATE(Spese!$I$68,(D1539-1)*Spese!$H$68),""))</f>
        <v/>
      </c>
      <c r="F1539" s="38">
        <f>IF(A1539="","",IFERROR(IF(D1539=Spese!$G$68,Spese!$L$68-Spese!$M$68*(Spese!$G$68-1),Spese!$M$68),""))</f>
        <v/>
      </c>
      <c r="G1539" s="5">
        <f>IF(A1539="","",IFERROR(IF(Spese!$K$68="Annullato","Annullata",IF(Spese!$K$68="Sospeso","Sospesa",IF(Spese!$K$68="Da valutare","Da valutare",IF(E1539="","Da completare",IF(D1539&lt;=Spese!$J$68,"Saldata",IF(E1539&lt;Parametri!$B$3,"Scaduta",IF(E1539&lt;=Parametri!$B$3+Parametri!$B$4,"In scadenza","Programmata"))))))),"Da completare"))</f>
        <v/>
      </c>
      <c r="H1539" s="23">
        <f>IF(A1539="","",Spese!$D$68)</f>
        <v/>
      </c>
    </row>
    <row r="1540">
      <c r="A1540" s="9">
        <f>IFERROR(IF(OR(Spese!$A$68="",24&gt;Spese!$G$68),"",Spese!$A$68),"")</f>
        <v/>
      </c>
      <c r="B1540" s="27">
        <f>IF(A1540="","",Spese!$B$68)</f>
        <v/>
      </c>
      <c r="C1540" s="27">
        <f>IF(A1540="","",Spese!$C$68)</f>
        <v/>
      </c>
      <c r="D1540" s="10">
        <f>IF(A1540="","",24)</f>
        <v/>
      </c>
      <c r="E1540" s="25">
        <f>IF(A1540="","",IFERROR(EDATE(Spese!$I$68,(D1540-1)*Spese!$H$68),""))</f>
        <v/>
      </c>
      <c r="F1540" s="40">
        <f>IF(A1540="","",IFERROR(IF(D1540=Spese!$G$68,Spese!$L$68-Spese!$M$68*(Spese!$G$68-1),Spese!$M$68),""))</f>
        <v/>
      </c>
      <c r="G1540" s="9">
        <f>IF(A1540="","",IFERROR(IF(Spese!$K$68="Annullato","Annullata",IF(Spese!$K$68="Sospeso","Sospesa",IF(Spese!$K$68="Da valutare","Da valutare",IF(E1540="","Da completare",IF(D1540&lt;=Spese!$J$68,"Saldata",IF(E1540&lt;Parametri!$B$3,"Scaduta",IF(E1540&lt;=Parametri!$B$3+Parametri!$B$4,"In scadenza","Programmata"))))))),"Da completare"))</f>
        <v/>
      </c>
      <c r="H1540" s="27">
        <f>IF(A1540="","",Spese!$D$68)</f>
        <v/>
      </c>
    </row>
    <row r="1541">
      <c r="A1541" s="5">
        <f>IFERROR(IF(OR(Spese!$A$69="",1&gt;Spese!$G$69),"",Spese!$A$69),"")</f>
        <v/>
      </c>
      <c r="B1541" s="23">
        <f>IF(A1541="","",Spese!$B$69)</f>
        <v/>
      </c>
      <c r="C1541" s="23">
        <f>IF(A1541="","",Spese!$C$69)</f>
        <v/>
      </c>
      <c r="D1541" s="6">
        <f>IF(A1541="","",1)</f>
        <v/>
      </c>
      <c r="E1541" s="21">
        <f>IF(A1541="","",IFERROR(EDATE(Spese!$I$69,(D1541-1)*Spese!$H$69),""))</f>
        <v/>
      </c>
      <c r="F1541" s="38">
        <f>IF(A1541="","",IFERROR(IF(D1541=Spese!$G$69,Spese!$L$69-Spese!$M$69*(Spese!$G$69-1),Spese!$M$69),""))</f>
        <v/>
      </c>
      <c r="G1541" s="5">
        <f>IF(A1541="","",IFERROR(IF(Spese!$K$69="Annullato","Annullata",IF(Spese!$K$69="Sospeso","Sospesa",IF(Spese!$K$69="Da valutare","Da valutare",IF(E1541="","Da completare",IF(D1541&lt;=Spese!$J$69,"Saldata",IF(E1541&lt;Parametri!$B$3,"Scaduta",IF(E1541&lt;=Parametri!$B$3+Parametri!$B$4,"In scadenza","Programmata"))))))),"Da completare"))</f>
        <v/>
      </c>
      <c r="H1541" s="23">
        <f>IF(A1541="","",Spese!$D$69)</f>
        <v/>
      </c>
    </row>
    <row r="1542">
      <c r="A1542" s="9">
        <f>IFERROR(IF(OR(Spese!$A$69="",2&gt;Spese!$G$69),"",Spese!$A$69),"")</f>
        <v/>
      </c>
      <c r="B1542" s="27">
        <f>IF(A1542="","",Spese!$B$69)</f>
        <v/>
      </c>
      <c r="C1542" s="27">
        <f>IF(A1542="","",Spese!$C$69)</f>
        <v/>
      </c>
      <c r="D1542" s="10">
        <f>IF(A1542="","",2)</f>
        <v/>
      </c>
      <c r="E1542" s="25">
        <f>IF(A1542="","",IFERROR(EDATE(Spese!$I$69,(D1542-1)*Spese!$H$69),""))</f>
        <v/>
      </c>
      <c r="F1542" s="40">
        <f>IF(A1542="","",IFERROR(IF(D1542=Spese!$G$69,Spese!$L$69-Spese!$M$69*(Spese!$G$69-1),Spese!$M$69),""))</f>
        <v/>
      </c>
      <c r="G1542" s="9">
        <f>IF(A1542="","",IFERROR(IF(Spese!$K$69="Annullato","Annullata",IF(Spese!$K$69="Sospeso","Sospesa",IF(Spese!$K$69="Da valutare","Da valutare",IF(E1542="","Da completare",IF(D1542&lt;=Spese!$J$69,"Saldata",IF(E1542&lt;Parametri!$B$3,"Scaduta",IF(E1542&lt;=Parametri!$B$3+Parametri!$B$4,"In scadenza","Programmata"))))))),"Da completare"))</f>
        <v/>
      </c>
      <c r="H1542" s="27">
        <f>IF(A1542="","",Spese!$D$69)</f>
        <v/>
      </c>
    </row>
    <row r="1543">
      <c r="A1543" s="5">
        <f>IFERROR(IF(OR(Spese!$A$69="",3&gt;Spese!$G$69),"",Spese!$A$69),"")</f>
        <v/>
      </c>
      <c r="B1543" s="23">
        <f>IF(A1543="","",Spese!$B$69)</f>
        <v/>
      </c>
      <c r="C1543" s="23">
        <f>IF(A1543="","",Spese!$C$69)</f>
        <v/>
      </c>
      <c r="D1543" s="6">
        <f>IF(A1543="","",3)</f>
        <v/>
      </c>
      <c r="E1543" s="21">
        <f>IF(A1543="","",IFERROR(EDATE(Spese!$I$69,(D1543-1)*Spese!$H$69),""))</f>
        <v/>
      </c>
      <c r="F1543" s="38">
        <f>IF(A1543="","",IFERROR(IF(D1543=Spese!$G$69,Spese!$L$69-Spese!$M$69*(Spese!$G$69-1),Spese!$M$69),""))</f>
        <v/>
      </c>
      <c r="G1543" s="5">
        <f>IF(A1543="","",IFERROR(IF(Spese!$K$69="Annullato","Annullata",IF(Spese!$K$69="Sospeso","Sospesa",IF(Spese!$K$69="Da valutare","Da valutare",IF(E1543="","Da completare",IF(D1543&lt;=Spese!$J$69,"Saldata",IF(E1543&lt;Parametri!$B$3,"Scaduta",IF(E1543&lt;=Parametri!$B$3+Parametri!$B$4,"In scadenza","Programmata"))))))),"Da completare"))</f>
        <v/>
      </c>
      <c r="H1543" s="23">
        <f>IF(A1543="","",Spese!$D$69)</f>
        <v/>
      </c>
    </row>
    <row r="1544">
      <c r="A1544" s="9">
        <f>IFERROR(IF(OR(Spese!$A$69="",4&gt;Spese!$G$69),"",Spese!$A$69),"")</f>
        <v/>
      </c>
      <c r="B1544" s="27">
        <f>IF(A1544="","",Spese!$B$69)</f>
        <v/>
      </c>
      <c r="C1544" s="27">
        <f>IF(A1544="","",Spese!$C$69)</f>
        <v/>
      </c>
      <c r="D1544" s="10">
        <f>IF(A1544="","",4)</f>
        <v/>
      </c>
      <c r="E1544" s="25">
        <f>IF(A1544="","",IFERROR(EDATE(Spese!$I$69,(D1544-1)*Spese!$H$69),""))</f>
        <v/>
      </c>
      <c r="F1544" s="40">
        <f>IF(A1544="","",IFERROR(IF(D1544=Spese!$G$69,Spese!$L$69-Spese!$M$69*(Spese!$G$69-1),Spese!$M$69),""))</f>
        <v/>
      </c>
      <c r="G1544" s="9">
        <f>IF(A1544="","",IFERROR(IF(Spese!$K$69="Annullato","Annullata",IF(Spese!$K$69="Sospeso","Sospesa",IF(Spese!$K$69="Da valutare","Da valutare",IF(E1544="","Da completare",IF(D1544&lt;=Spese!$J$69,"Saldata",IF(E1544&lt;Parametri!$B$3,"Scaduta",IF(E1544&lt;=Parametri!$B$3+Parametri!$B$4,"In scadenza","Programmata"))))))),"Da completare"))</f>
        <v/>
      </c>
      <c r="H1544" s="27">
        <f>IF(A1544="","",Spese!$D$69)</f>
        <v/>
      </c>
    </row>
    <row r="1545">
      <c r="A1545" s="5">
        <f>IFERROR(IF(OR(Spese!$A$69="",5&gt;Spese!$G$69),"",Spese!$A$69),"")</f>
        <v/>
      </c>
      <c r="B1545" s="23">
        <f>IF(A1545="","",Spese!$B$69)</f>
        <v/>
      </c>
      <c r="C1545" s="23">
        <f>IF(A1545="","",Spese!$C$69)</f>
        <v/>
      </c>
      <c r="D1545" s="6">
        <f>IF(A1545="","",5)</f>
        <v/>
      </c>
      <c r="E1545" s="21">
        <f>IF(A1545="","",IFERROR(EDATE(Spese!$I$69,(D1545-1)*Spese!$H$69),""))</f>
        <v/>
      </c>
      <c r="F1545" s="38">
        <f>IF(A1545="","",IFERROR(IF(D1545=Spese!$G$69,Spese!$L$69-Spese!$M$69*(Spese!$G$69-1),Spese!$M$69),""))</f>
        <v/>
      </c>
      <c r="G1545" s="5">
        <f>IF(A1545="","",IFERROR(IF(Spese!$K$69="Annullato","Annullata",IF(Spese!$K$69="Sospeso","Sospesa",IF(Spese!$K$69="Da valutare","Da valutare",IF(E1545="","Da completare",IF(D1545&lt;=Spese!$J$69,"Saldata",IF(E1545&lt;Parametri!$B$3,"Scaduta",IF(E1545&lt;=Parametri!$B$3+Parametri!$B$4,"In scadenza","Programmata"))))))),"Da completare"))</f>
        <v/>
      </c>
      <c r="H1545" s="23">
        <f>IF(A1545="","",Spese!$D$69)</f>
        <v/>
      </c>
    </row>
    <row r="1546">
      <c r="A1546" s="9">
        <f>IFERROR(IF(OR(Spese!$A$69="",6&gt;Spese!$G$69),"",Spese!$A$69),"")</f>
        <v/>
      </c>
      <c r="B1546" s="27">
        <f>IF(A1546="","",Spese!$B$69)</f>
        <v/>
      </c>
      <c r="C1546" s="27">
        <f>IF(A1546="","",Spese!$C$69)</f>
        <v/>
      </c>
      <c r="D1546" s="10">
        <f>IF(A1546="","",6)</f>
        <v/>
      </c>
      <c r="E1546" s="25">
        <f>IF(A1546="","",IFERROR(EDATE(Spese!$I$69,(D1546-1)*Spese!$H$69),""))</f>
        <v/>
      </c>
      <c r="F1546" s="40">
        <f>IF(A1546="","",IFERROR(IF(D1546=Spese!$G$69,Spese!$L$69-Spese!$M$69*(Spese!$G$69-1),Spese!$M$69),""))</f>
        <v/>
      </c>
      <c r="G1546" s="9">
        <f>IF(A1546="","",IFERROR(IF(Spese!$K$69="Annullato","Annullata",IF(Spese!$K$69="Sospeso","Sospesa",IF(Spese!$K$69="Da valutare","Da valutare",IF(E1546="","Da completare",IF(D1546&lt;=Spese!$J$69,"Saldata",IF(E1546&lt;Parametri!$B$3,"Scaduta",IF(E1546&lt;=Parametri!$B$3+Parametri!$B$4,"In scadenza","Programmata"))))))),"Da completare"))</f>
        <v/>
      </c>
      <c r="H1546" s="27">
        <f>IF(A1546="","",Spese!$D$69)</f>
        <v/>
      </c>
    </row>
    <row r="1547">
      <c r="A1547" s="5">
        <f>IFERROR(IF(OR(Spese!$A$69="",7&gt;Spese!$G$69),"",Spese!$A$69),"")</f>
        <v/>
      </c>
      <c r="B1547" s="23">
        <f>IF(A1547="","",Spese!$B$69)</f>
        <v/>
      </c>
      <c r="C1547" s="23">
        <f>IF(A1547="","",Spese!$C$69)</f>
        <v/>
      </c>
      <c r="D1547" s="6">
        <f>IF(A1547="","",7)</f>
        <v/>
      </c>
      <c r="E1547" s="21">
        <f>IF(A1547="","",IFERROR(EDATE(Spese!$I$69,(D1547-1)*Spese!$H$69),""))</f>
        <v/>
      </c>
      <c r="F1547" s="38">
        <f>IF(A1547="","",IFERROR(IF(D1547=Spese!$G$69,Spese!$L$69-Spese!$M$69*(Spese!$G$69-1),Spese!$M$69),""))</f>
        <v/>
      </c>
      <c r="G1547" s="5">
        <f>IF(A1547="","",IFERROR(IF(Spese!$K$69="Annullato","Annullata",IF(Spese!$K$69="Sospeso","Sospesa",IF(Spese!$K$69="Da valutare","Da valutare",IF(E1547="","Da completare",IF(D1547&lt;=Spese!$J$69,"Saldata",IF(E1547&lt;Parametri!$B$3,"Scaduta",IF(E1547&lt;=Parametri!$B$3+Parametri!$B$4,"In scadenza","Programmata"))))))),"Da completare"))</f>
        <v/>
      </c>
      <c r="H1547" s="23">
        <f>IF(A1547="","",Spese!$D$69)</f>
        <v/>
      </c>
    </row>
    <row r="1548">
      <c r="A1548" s="9">
        <f>IFERROR(IF(OR(Spese!$A$69="",8&gt;Spese!$G$69),"",Spese!$A$69),"")</f>
        <v/>
      </c>
      <c r="B1548" s="27">
        <f>IF(A1548="","",Spese!$B$69)</f>
        <v/>
      </c>
      <c r="C1548" s="27">
        <f>IF(A1548="","",Spese!$C$69)</f>
        <v/>
      </c>
      <c r="D1548" s="10">
        <f>IF(A1548="","",8)</f>
        <v/>
      </c>
      <c r="E1548" s="25">
        <f>IF(A1548="","",IFERROR(EDATE(Spese!$I$69,(D1548-1)*Spese!$H$69),""))</f>
        <v/>
      </c>
      <c r="F1548" s="40">
        <f>IF(A1548="","",IFERROR(IF(D1548=Spese!$G$69,Spese!$L$69-Spese!$M$69*(Spese!$G$69-1),Spese!$M$69),""))</f>
        <v/>
      </c>
      <c r="G1548" s="9">
        <f>IF(A1548="","",IFERROR(IF(Spese!$K$69="Annullato","Annullata",IF(Spese!$K$69="Sospeso","Sospesa",IF(Spese!$K$69="Da valutare","Da valutare",IF(E1548="","Da completare",IF(D1548&lt;=Spese!$J$69,"Saldata",IF(E1548&lt;Parametri!$B$3,"Scaduta",IF(E1548&lt;=Parametri!$B$3+Parametri!$B$4,"In scadenza","Programmata"))))))),"Da completare"))</f>
        <v/>
      </c>
      <c r="H1548" s="27">
        <f>IF(A1548="","",Spese!$D$69)</f>
        <v/>
      </c>
    </row>
    <row r="1549">
      <c r="A1549" s="5">
        <f>IFERROR(IF(OR(Spese!$A$69="",9&gt;Spese!$G$69),"",Spese!$A$69),"")</f>
        <v/>
      </c>
      <c r="B1549" s="23">
        <f>IF(A1549="","",Spese!$B$69)</f>
        <v/>
      </c>
      <c r="C1549" s="23">
        <f>IF(A1549="","",Spese!$C$69)</f>
        <v/>
      </c>
      <c r="D1549" s="6">
        <f>IF(A1549="","",9)</f>
        <v/>
      </c>
      <c r="E1549" s="21">
        <f>IF(A1549="","",IFERROR(EDATE(Spese!$I$69,(D1549-1)*Spese!$H$69),""))</f>
        <v/>
      </c>
      <c r="F1549" s="38">
        <f>IF(A1549="","",IFERROR(IF(D1549=Spese!$G$69,Spese!$L$69-Spese!$M$69*(Spese!$G$69-1),Spese!$M$69),""))</f>
        <v/>
      </c>
      <c r="G1549" s="5">
        <f>IF(A1549="","",IFERROR(IF(Spese!$K$69="Annullato","Annullata",IF(Spese!$K$69="Sospeso","Sospesa",IF(Spese!$K$69="Da valutare","Da valutare",IF(E1549="","Da completare",IF(D1549&lt;=Spese!$J$69,"Saldata",IF(E1549&lt;Parametri!$B$3,"Scaduta",IF(E1549&lt;=Parametri!$B$3+Parametri!$B$4,"In scadenza","Programmata"))))))),"Da completare"))</f>
        <v/>
      </c>
      <c r="H1549" s="23">
        <f>IF(A1549="","",Spese!$D$69)</f>
        <v/>
      </c>
    </row>
    <row r="1550">
      <c r="A1550" s="9">
        <f>IFERROR(IF(OR(Spese!$A$69="",10&gt;Spese!$G$69),"",Spese!$A$69),"")</f>
        <v/>
      </c>
      <c r="B1550" s="27">
        <f>IF(A1550="","",Spese!$B$69)</f>
        <v/>
      </c>
      <c r="C1550" s="27">
        <f>IF(A1550="","",Spese!$C$69)</f>
        <v/>
      </c>
      <c r="D1550" s="10">
        <f>IF(A1550="","",10)</f>
        <v/>
      </c>
      <c r="E1550" s="25">
        <f>IF(A1550="","",IFERROR(EDATE(Spese!$I$69,(D1550-1)*Spese!$H$69),""))</f>
        <v/>
      </c>
      <c r="F1550" s="40">
        <f>IF(A1550="","",IFERROR(IF(D1550=Spese!$G$69,Spese!$L$69-Spese!$M$69*(Spese!$G$69-1),Spese!$M$69),""))</f>
        <v/>
      </c>
      <c r="G1550" s="9">
        <f>IF(A1550="","",IFERROR(IF(Spese!$K$69="Annullato","Annullata",IF(Spese!$K$69="Sospeso","Sospesa",IF(Spese!$K$69="Da valutare","Da valutare",IF(E1550="","Da completare",IF(D1550&lt;=Spese!$J$69,"Saldata",IF(E1550&lt;Parametri!$B$3,"Scaduta",IF(E1550&lt;=Parametri!$B$3+Parametri!$B$4,"In scadenza","Programmata"))))))),"Da completare"))</f>
        <v/>
      </c>
      <c r="H1550" s="27">
        <f>IF(A1550="","",Spese!$D$69)</f>
        <v/>
      </c>
    </row>
    <row r="1551">
      <c r="A1551" s="5">
        <f>IFERROR(IF(OR(Spese!$A$69="",11&gt;Spese!$G$69),"",Spese!$A$69),"")</f>
        <v/>
      </c>
      <c r="B1551" s="23">
        <f>IF(A1551="","",Spese!$B$69)</f>
        <v/>
      </c>
      <c r="C1551" s="23">
        <f>IF(A1551="","",Spese!$C$69)</f>
        <v/>
      </c>
      <c r="D1551" s="6">
        <f>IF(A1551="","",11)</f>
        <v/>
      </c>
      <c r="E1551" s="21">
        <f>IF(A1551="","",IFERROR(EDATE(Spese!$I$69,(D1551-1)*Spese!$H$69),""))</f>
        <v/>
      </c>
      <c r="F1551" s="38">
        <f>IF(A1551="","",IFERROR(IF(D1551=Spese!$G$69,Spese!$L$69-Spese!$M$69*(Spese!$G$69-1),Spese!$M$69),""))</f>
        <v/>
      </c>
      <c r="G1551" s="5">
        <f>IF(A1551="","",IFERROR(IF(Spese!$K$69="Annullato","Annullata",IF(Spese!$K$69="Sospeso","Sospesa",IF(Spese!$K$69="Da valutare","Da valutare",IF(E1551="","Da completare",IF(D1551&lt;=Spese!$J$69,"Saldata",IF(E1551&lt;Parametri!$B$3,"Scaduta",IF(E1551&lt;=Parametri!$B$3+Parametri!$B$4,"In scadenza","Programmata"))))))),"Da completare"))</f>
        <v/>
      </c>
      <c r="H1551" s="23">
        <f>IF(A1551="","",Spese!$D$69)</f>
        <v/>
      </c>
    </row>
    <row r="1552">
      <c r="A1552" s="9">
        <f>IFERROR(IF(OR(Spese!$A$69="",12&gt;Spese!$G$69),"",Spese!$A$69),"")</f>
        <v/>
      </c>
      <c r="B1552" s="27">
        <f>IF(A1552="","",Spese!$B$69)</f>
        <v/>
      </c>
      <c r="C1552" s="27">
        <f>IF(A1552="","",Spese!$C$69)</f>
        <v/>
      </c>
      <c r="D1552" s="10">
        <f>IF(A1552="","",12)</f>
        <v/>
      </c>
      <c r="E1552" s="25">
        <f>IF(A1552="","",IFERROR(EDATE(Spese!$I$69,(D1552-1)*Spese!$H$69),""))</f>
        <v/>
      </c>
      <c r="F1552" s="40">
        <f>IF(A1552="","",IFERROR(IF(D1552=Spese!$G$69,Spese!$L$69-Spese!$M$69*(Spese!$G$69-1),Spese!$M$69),""))</f>
        <v/>
      </c>
      <c r="G1552" s="9">
        <f>IF(A1552="","",IFERROR(IF(Spese!$K$69="Annullato","Annullata",IF(Spese!$K$69="Sospeso","Sospesa",IF(Spese!$K$69="Da valutare","Da valutare",IF(E1552="","Da completare",IF(D1552&lt;=Spese!$J$69,"Saldata",IF(E1552&lt;Parametri!$B$3,"Scaduta",IF(E1552&lt;=Parametri!$B$3+Parametri!$B$4,"In scadenza","Programmata"))))))),"Da completare"))</f>
        <v/>
      </c>
      <c r="H1552" s="27">
        <f>IF(A1552="","",Spese!$D$69)</f>
        <v/>
      </c>
    </row>
    <row r="1553">
      <c r="A1553" s="5">
        <f>IFERROR(IF(OR(Spese!$A$69="",13&gt;Spese!$G$69),"",Spese!$A$69),"")</f>
        <v/>
      </c>
      <c r="B1553" s="23">
        <f>IF(A1553="","",Spese!$B$69)</f>
        <v/>
      </c>
      <c r="C1553" s="23">
        <f>IF(A1553="","",Spese!$C$69)</f>
        <v/>
      </c>
      <c r="D1553" s="6">
        <f>IF(A1553="","",13)</f>
        <v/>
      </c>
      <c r="E1553" s="21">
        <f>IF(A1553="","",IFERROR(EDATE(Spese!$I$69,(D1553-1)*Spese!$H$69),""))</f>
        <v/>
      </c>
      <c r="F1553" s="38">
        <f>IF(A1553="","",IFERROR(IF(D1553=Spese!$G$69,Spese!$L$69-Spese!$M$69*(Spese!$G$69-1),Spese!$M$69),""))</f>
        <v/>
      </c>
      <c r="G1553" s="5">
        <f>IF(A1553="","",IFERROR(IF(Spese!$K$69="Annullato","Annullata",IF(Spese!$K$69="Sospeso","Sospesa",IF(Spese!$K$69="Da valutare","Da valutare",IF(E1553="","Da completare",IF(D1553&lt;=Spese!$J$69,"Saldata",IF(E1553&lt;Parametri!$B$3,"Scaduta",IF(E1553&lt;=Parametri!$B$3+Parametri!$B$4,"In scadenza","Programmata"))))))),"Da completare"))</f>
        <v/>
      </c>
      <c r="H1553" s="23">
        <f>IF(A1553="","",Spese!$D$69)</f>
        <v/>
      </c>
    </row>
    <row r="1554">
      <c r="A1554" s="9">
        <f>IFERROR(IF(OR(Spese!$A$69="",14&gt;Spese!$G$69),"",Spese!$A$69),"")</f>
        <v/>
      </c>
      <c r="B1554" s="27">
        <f>IF(A1554="","",Spese!$B$69)</f>
        <v/>
      </c>
      <c r="C1554" s="27">
        <f>IF(A1554="","",Spese!$C$69)</f>
        <v/>
      </c>
      <c r="D1554" s="10">
        <f>IF(A1554="","",14)</f>
        <v/>
      </c>
      <c r="E1554" s="25">
        <f>IF(A1554="","",IFERROR(EDATE(Spese!$I$69,(D1554-1)*Spese!$H$69),""))</f>
        <v/>
      </c>
      <c r="F1554" s="40">
        <f>IF(A1554="","",IFERROR(IF(D1554=Spese!$G$69,Spese!$L$69-Spese!$M$69*(Spese!$G$69-1),Spese!$M$69),""))</f>
        <v/>
      </c>
      <c r="G1554" s="9">
        <f>IF(A1554="","",IFERROR(IF(Spese!$K$69="Annullato","Annullata",IF(Spese!$K$69="Sospeso","Sospesa",IF(Spese!$K$69="Da valutare","Da valutare",IF(E1554="","Da completare",IF(D1554&lt;=Spese!$J$69,"Saldata",IF(E1554&lt;Parametri!$B$3,"Scaduta",IF(E1554&lt;=Parametri!$B$3+Parametri!$B$4,"In scadenza","Programmata"))))))),"Da completare"))</f>
        <v/>
      </c>
      <c r="H1554" s="27">
        <f>IF(A1554="","",Spese!$D$69)</f>
        <v/>
      </c>
    </row>
    <row r="1555">
      <c r="A1555" s="5">
        <f>IFERROR(IF(OR(Spese!$A$69="",15&gt;Spese!$G$69),"",Spese!$A$69),"")</f>
        <v/>
      </c>
      <c r="B1555" s="23">
        <f>IF(A1555="","",Spese!$B$69)</f>
        <v/>
      </c>
      <c r="C1555" s="23">
        <f>IF(A1555="","",Spese!$C$69)</f>
        <v/>
      </c>
      <c r="D1555" s="6">
        <f>IF(A1555="","",15)</f>
        <v/>
      </c>
      <c r="E1555" s="21">
        <f>IF(A1555="","",IFERROR(EDATE(Spese!$I$69,(D1555-1)*Spese!$H$69),""))</f>
        <v/>
      </c>
      <c r="F1555" s="38">
        <f>IF(A1555="","",IFERROR(IF(D1555=Spese!$G$69,Spese!$L$69-Spese!$M$69*(Spese!$G$69-1),Spese!$M$69),""))</f>
        <v/>
      </c>
      <c r="G1555" s="5">
        <f>IF(A1555="","",IFERROR(IF(Spese!$K$69="Annullato","Annullata",IF(Spese!$K$69="Sospeso","Sospesa",IF(Spese!$K$69="Da valutare","Da valutare",IF(E1555="","Da completare",IF(D1555&lt;=Spese!$J$69,"Saldata",IF(E1555&lt;Parametri!$B$3,"Scaduta",IF(E1555&lt;=Parametri!$B$3+Parametri!$B$4,"In scadenza","Programmata"))))))),"Da completare"))</f>
        <v/>
      </c>
      <c r="H1555" s="23">
        <f>IF(A1555="","",Spese!$D$69)</f>
        <v/>
      </c>
    </row>
    <row r="1556">
      <c r="A1556" s="9">
        <f>IFERROR(IF(OR(Spese!$A$69="",16&gt;Spese!$G$69),"",Spese!$A$69),"")</f>
        <v/>
      </c>
      <c r="B1556" s="27">
        <f>IF(A1556="","",Spese!$B$69)</f>
        <v/>
      </c>
      <c r="C1556" s="27">
        <f>IF(A1556="","",Spese!$C$69)</f>
        <v/>
      </c>
      <c r="D1556" s="10">
        <f>IF(A1556="","",16)</f>
        <v/>
      </c>
      <c r="E1556" s="25">
        <f>IF(A1556="","",IFERROR(EDATE(Spese!$I$69,(D1556-1)*Spese!$H$69),""))</f>
        <v/>
      </c>
      <c r="F1556" s="40">
        <f>IF(A1556="","",IFERROR(IF(D1556=Spese!$G$69,Spese!$L$69-Spese!$M$69*(Spese!$G$69-1),Spese!$M$69),""))</f>
        <v/>
      </c>
      <c r="G1556" s="9">
        <f>IF(A1556="","",IFERROR(IF(Spese!$K$69="Annullato","Annullata",IF(Spese!$K$69="Sospeso","Sospesa",IF(Spese!$K$69="Da valutare","Da valutare",IF(E1556="","Da completare",IF(D1556&lt;=Spese!$J$69,"Saldata",IF(E1556&lt;Parametri!$B$3,"Scaduta",IF(E1556&lt;=Parametri!$B$3+Parametri!$B$4,"In scadenza","Programmata"))))))),"Da completare"))</f>
        <v/>
      </c>
      <c r="H1556" s="27">
        <f>IF(A1556="","",Spese!$D$69)</f>
        <v/>
      </c>
    </row>
    <row r="1557">
      <c r="A1557" s="5">
        <f>IFERROR(IF(OR(Spese!$A$69="",17&gt;Spese!$G$69),"",Spese!$A$69),"")</f>
        <v/>
      </c>
      <c r="B1557" s="23">
        <f>IF(A1557="","",Spese!$B$69)</f>
        <v/>
      </c>
      <c r="C1557" s="23">
        <f>IF(A1557="","",Spese!$C$69)</f>
        <v/>
      </c>
      <c r="D1557" s="6">
        <f>IF(A1557="","",17)</f>
        <v/>
      </c>
      <c r="E1557" s="21">
        <f>IF(A1557="","",IFERROR(EDATE(Spese!$I$69,(D1557-1)*Spese!$H$69),""))</f>
        <v/>
      </c>
      <c r="F1557" s="38">
        <f>IF(A1557="","",IFERROR(IF(D1557=Spese!$G$69,Spese!$L$69-Spese!$M$69*(Spese!$G$69-1),Spese!$M$69),""))</f>
        <v/>
      </c>
      <c r="G1557" s="5">
        <f>IF(A1557="","",IFERROR(IF(Spese!$K$69="Annullato","Annullata",IF(Spese!$K$69="Sospeso","Sospesa",IF(Spese!$K$69="Da valutare","Da valutare",IF(E1557="","Da completare",IF(D1557&lt;=Spese!$J$69,"Saldata",IF(E1557&lt;Parametri!$B$3,"Scaduta",IF(E1557&lt;=Parametri!$B$3+Parametri!$B$4,"In scadenza","Programmata"))))))),"Da completare"))</f>
        <v/>
      </c>
      <c r="H1557" s="23">
        <f>IF(A1557="","",Spese!$D$69)</f>
        <v/>
      </c>
    </row>
    <row r="1558">
      <c r="A1558" s="9">
        <f>IFERROR(IF(OR(Spese!$A$69="",18&gt;Spese!$G$69),"",Spese!$A$69),"")</f>
        <v/>
      </c>
      <c r="B1558" s="27">
        <f>IF(A1558="","",Spese!$B$69)</f>
        <v/>
      </c>
      <c r="C1558" s="27">
        <f>IF(A1558="","",Spese!$C$69)</f>
        <v/>
      </c>
      <c r="D1558" s="10">
        <f>IF(A1558="","",18)</f>
        <v/>
      </c>
      <c r="E1558" s="25">
        <f>IF(A1558="","",IFERROR(EDATE(Spese!$I$69,(D1558-1)*Spese!$H$69),""))</f>
        <v/>
      </c>
      <c r="F1558" s="40">
        <f>IF(A1558="","",IFERROR(IF(D1558=Spese!$G$69,Spese!$L$69-Spese!$M$69*(Spese!$G$69-1),Spese!$M$69),""))</f>
        <v/>
      </c>
      <c r="G1558" s="9">
        <f>IF(A1558="","",IFERROR(IF(Spese!$K$69="Annullato","Annullata",IF(Spese!$K$69="Sospeso","Sospesa",IF(Spese!$K$69="Da valutare","Da valutare",IF(E1558="","Da completare",IF(D1558&lt;=Spese!$J$69,"Saldata",IF(E1558&lt;Parametri!$B$3,"Scaduta",IF(E1558&lt;=Parametri!$B$3+Parametri!$B$4,"In scadenza","Programmata"))))))),"Da completare"))</f>
        <v/>
      </c>
      <c r="H1558" s="27">
        <f>IF(A1558="","",Spese!$D$69)</f>
        <v/>
      </c>
    </row>
    <row r="1559">
      <c r="A1559" s="5">
        <f>IFERROR(IF(OR(Spese!$A$69="",19&gt;Spese!$G$69),"",Spese!$A$69),"")</f>
        <v/>
      </c>
      <c r="B1559" s="23">
        <f>IF(A1559="","",Spese!$B$69)</f>
        <v/>
      </c>
      <c r="C1559" s="23">
        <f>IF(A1559="","",Spese!$C$69)</f>
        <v/>
      </c>
      <c r="D1559" s="6">
        <f>IF(A1559="","",19)</f>
        <v/>
      </c>
      <c r="E1559" s="21">
        <f>IF(A1559="","",IFERROR(EDATE(Spese!$I$69,(D1559-1)*Spese!$H$69),""))</f>
        <v/>
      </c>
      <c r="F1559" s="38">
        <f>IF(A1559="","",IFERROR(IF(D1559=Spese!$G$69,Spese!$L$69-Spese!$M$69*(Spese!$G$69-1),Spese!$M$69),""))</f>
        <v/>
      </c>
      <c r="G1559" s="5">
        <f>IF(A1559="","",IFERROR(IF(Spese!$K$69="Annullato","Annullata",IF(Spese!$K$69="Sospeso","Sospesa",IF(Spese!$K$69="Da valutare","Da valutare",IF(E1559="","Da completare",IF(D1559&lt;=Spese!$J$69,"Saldata",IF(E1559&lt;Parametri!$B$3,"Scaduta",IF(E1559&lt;=Parametri!$B$3+Parametri!$B$4,"In scadenza","Programmata"))))))),"Da completare"))</f>
        <v/>
      </c>
      <c r="H1559" s="23">
        <f>IF(A1559="","",Spese!$D$69)</f>
        <v/>
      </c>
    </row>
    <row r="1560">
      <c r="A1560" s="9">
        <f>IFERROR(IF(OR(Spese!$A$69="",20&gt;Spese!$G$69),"",Spese!$A$69),"")</f>
        <v/>
      </c>
      <c r="B1560" s="27">
        <f>IF(A1560="","",Spese!$B$69)</f>
        <v/>
      </c>
      <c r="C1560" s="27">
        <f>IF(A1560="","",Spese!$C$69)</f>
        <v/>
      </c>
      <c r="D1560" s="10">
        <f>IF(A1560="","",20)</f>
        <v/>
      </c>
      <c r="E1560" s="25">
        <f>IF(A1560="","",IFERROR(EDATE(Spese!$I$69,(D1560-1)*Spese!$H$69),""))</f>
        <v/>
      </c>
      <c r="F1560" s="40">
        <f>IF(A1560="","",IFERROR(IF(D1560=Spese!$G$69,Spese!$L$69-Spese!$M$69*(Spese!$G$69-1),Spese!$M$69),""))</f>
        <v/>
      </c>
      <c r="G1560" s="9">
        <f>IF(A1560="","",IFERROR(IF(Spese!$K$69="Annullato","Annullata",IF(Spese!$K$69="Sospeso","Sospesa",IF(Spese!$K$69="Da valutare","Da valutare",IF(E1560="","Da completare",IF(D1560&lt;=Spese!$J$69,"Saldata",IF(E1560&lt;Parametri!$B$3,"Scaduta",IF(E1560&lt;=Parametri!$B$3+Parametri!$B$4,"In scadenza","Programmata"))))))),"Da completare"))</f>
        <v/>
      </c>
      <c r="H1560" s="27">
        <f>IF(A1560="","",Spese!$D$69)</f>
        <v/>
      </c>
    </row>
    <row r="1561">
      <c r="A1561" s="5">
        <f>IFERROR(IF(OR(Spese!$A$69="",21&gt;Spese!$G$69),"",Spese!$A$69),"")</f>
        <v/>
      </c>
      <c r="B1561" s="23">
        <f>IF(A1561="","",Spese!$B$69)</f>
        <v/>
      </c>
      <c r="C1561" s="23">
        <f>IF(A1561="","",Spese!$C$69)</f>
        <v/>
      </c>
      <c r="D1561" s="6">
        <f>IF(A1561="","",21)</f>
        <v/>
      </c>
      <c r="E1561" s="21">
        <f>IF(A1561="","",IFERROR(EDATE(Spese!$I$69,(D1561-1)*Spese!$H$69),""))</f>
        <v/>
      </c>
      <c r="F1561" s="38">
        <f>IF(A1561="","",IFERROR(IF(D1561=Spese!$G$69,Spese!$L$69-Spese!$M$69*(Spese!$G$69-1),Spese!$M$69),""))</f>
        <v/>
      </c>
      <c r="G1561" s="5">
        <f>IF(A1561="","",IFERROR(IF(Spese!$K$69="Annullato","Annullata",IF(Spese!$K$69="Sospeso","Sospesa",IF(Spese!$K$69="Da valutare","Da valutare",IF(E1561="","Da completare",IF(D1561&lt;=Spese!$J$69,"Saldata",IF(E1561&lt;Parametri!$B$3,"Scaduta",IF(E1561&lt;=Parametri!$B$3+Parametri!$B$4,"In scadenza","Programmata"))))))),"Da completare"))</f>
        <v/>
      </c>
      <c r="H1561" s="23">
        <f>IF(A1561="","",Spese!$D$69)</f>
        <v/>
      </c>
    </row>
    <row r="1562">
      <c r="A1562" s="9">
        <f>IFERROR(IF(OR(Spese!$A$69="",22&gt;Spese!$G$69),"",Spese!$A$69),"")</f>
        <v/>
      </c>
      <c r="B1562" s="27">
        <f>IF(A1562="","",Spese!$B$69)</f>
        <v/>
      </c>
      <c r="C1562" s="27">
        <f>IF(A1562="","",Spese!$C$69)</f>
        <v/>
      </c>
      <c r="D1562" s="10">
        <f>IF(A1562="","",22)</f>
        <v/>
      </c>
      <c r="E1562" s="25">
        <f>IF(A1562="","",IFERROR(EDATE(Spese!$I$69,(D1562-1)*Spese!$H$69),""))</f>
        <v/>
      </c>
      <c r="F1562" s="40">
        <f>IF(A1562="","",IFERROR(IF(D1562=Spese!$G$69,Spese!$L$69-Spese!$M$69*(Spese!$G$69-1),Spese!$M$69),""))</f>
        <v/>
      </c>
      <c r="G1562" s="9">
        <f>IF(A1562="","",IFERROR(IF(Spese!$K$69="Annullato","Annullata",IF(Spese!$K$69="Sospeso","Sospesa",IF(Spese!$K$69="Da valutare","Da valutare",IF(E1562="","Da completare",IF(D1562&lt;=Spese!$J$69,"Saldata",IF(E1562&lt;Parametri!$B$3,"Scaduta",IF(E1562&lt;=Parametri!$B$3+Parametri!$B$4,"In scadenza","Programmata"))))))),"Da completare"))</f>
        <v/>
      </c>
      <c r="H1562" s="27">
        <f>IF(A1562="","",Spese!$D$69)</f>
        <v/>
      </c>
    </row>
    <row r="1563">
      <c r="A1563" s="5">
        <f>IFERROR(IF(OR(Spese!$A$69="",23&gt;Spese!$G$69),"",Spese!$A$69),"")</f>
        <v/>
      </c>
      <c r="B1563" s="23">
        <f>IF(A1563="","",Spese!$B$69)</f>
        <v/>
      </c>
      <c r="C1563" s="23">
        <f>IF(A1563="","",Spese!$C$69)</f>
        <v/>
      </c>
      <c r="D1563" s="6">
        <f>IF(A1563="","",23)</f>
        <v/>
      </c>
      <c r="E1563" s="21">
        <f>IF(A1563="","",IFERROR(EDATE(Spese!$I$69,(D1563-1)*Spese!$H$69),""))</f>
        <v/>
      </c>
      <c r="F1563" s="38">
        <f>IF(A1563="","",IFERROR(IF(D1563=Spese!$G$69,Spese!$L$69-Spese!$M$69*(Spese!$G$69-1),Spese!$M$69),""))</f>
        <v/>
      </c>
      <c r="G1563" s="5">
        <f>IF(A1563="","",IFERROR(IF(Spese!$K$69="Annullato","Annullata",IF(Spese!$K$69="Sospeso","Sospesa",IF(Spese!$K$69="Da valutare","Da valutare",IF(E1563="","Da completare",IF(D1563&lt;=Spese!$J$69,"Saldata",IF(E1563&lt;Parametri!$B$3,"Scaduta",IF(E1563&lt;=Parametri!$B$3+Parametri!$B$4,"In scadenza","Programmata"))))))),"Da completare"))</f>
        <v/>
      </c>
      <c r="H1563" s="23">
        <f>IF(A1563="","",Spese!$D$69)</f>
        <v/>
      </c>
    </row>
    <row r="1564">
      <c r="A1564" s="9">
        <f>IFERROR(IF(OR(Spese!$A$69="",24&gt;Spese!$G$69),"",Spese!$A$69),"")</f>
        <v/>
      </c>
      <c r="B1564" s="27">
        <f>IF(A1564="","",Spese!$B$69)</f>
        <v/>
      </c>
      <c r="C1564" s="27">
        <f>IF(A1564="","",Spese!$C$69)</f>
        <v/>
      </c>
      <c r="D1564" s="10">
        <f>IF(A1564="","",24)</f>
        <v/>
      </c>
      <c r="E1564" s="25">
        <f>IF(A1564="","",IFERROR(EDATE(Spese!$I$69,(D1564-1)*Spese!$H$69),""))</f>
        <v/>
      </c>
      <c r="F1564" s="40">
        <f>IF(A1564="","",IFERROR(IF(D1564=Spese!$G$69,Spese!$L$69-Spese!$M$69*(Spese!$G$69-1),Spese!$M$69),""))</f>
        <v/>
      </c>
      <c r="G1564" s="9">
        <f>IF(A1564="","",IFERROR(IF(Spese!$K$69="Annullato","Annullata",IF(Spese!$K$69="Sospeso","Sospesa",IF(Spese!$K$69="Da valutare","Da valutare",IF(E1564="","Da completare",IF(D1564&lt;=Spese!$J$69,"Saldata",IF(E1564&lt;Parametri!$B$3,"Scaduta",IF(E1564&lt;=Parametri!$B$3+Parametri!$B$4,"In scadenza","Programmata"))))))),"Da completare"))</f>
        <v/>
      </c>
      <c r="H1564" s="27">
        <f>IF(A1564="","",Spese!$D$69)</f>
        <v/>
      </c>
    </row>
    <row r="1565">
      <c r="A1565" s="5">
        <f>IFERROR(IF(OR(Spese!$A$70="",1&gt;Spese!$G$70),"",Spese!$A$70),"")</f>
        <v/>
      </c>
      <c r="B1565" s="23">
        <f>IF(A1565="","",Spese!$B$70)</f>
        <v/>
      </c>
      <c r="C1565" s="23">
        <f>IF(A1565="","",Spese!$C$70)</f>
        <v/>
      </c>
      <c r="D1565" s="6">
        <f>IF(A1565="","",1)</f>
        <v/>
      </c>
      <c r="E1565" s="21">
        <f>IF(A1565="","",IFERROR(EDATE(Spese!$I$70,(D1565-1)*Spese!$H$70),""))</f>
        <v/>
      </c>
      <c r="F1565" s="38">
        <f>IF(A1565="","",IFERROR(IF(D1565=Spese!$G$70,Spese!$L$70-Spese!$M$70*(Spese!$G$70-1),Spese!$M$70),""))</f>
        <v/>
      </c>
      <c r="G1565" s="5">
        <f>IF(A1565="","",IFERROR(IF(Spese!$K$70="Annullato","Annullata",IF(Spese!$K$70="Sospeso","Sospesa",IF(Spese!$K$70="Da valutare","Da valutare",IF(E1565="","Da completare",IF(D1565&lt;=Spese!$J$70,"Saldata",IF(E1565&lt;Parametri!$B$3,"Scaduta",IF(E1565&lt;=Parametri!$B$3+Parametri!$B$4,"In scadenza","Programmata"))))))),"Da completare"))</f>
        <v/>
      </c>
      <c r="H1565" s="23">
        <f>IF(A1565="","",Spese!$D$70)</f>
        <v/>
      </c>
    </row>
    <row r="1566">
      <c r="A1566" s="9">
        <f>IFERROR(IF(OR(Spese!$A$70="",2&gt;Spese!$G$70),"",Spese!$A$70),"")</f>
        <v/>
      </c>
      <c r="B1566" s="27">
        <f>IF(A1566="","",Spese!$B$70)</f>
        <v/>
      </c>
      <c r="C1566" s="27">
        <f>IF(A1566="","",Spese!$C$70)</f>
        <v/>
      </c>
      <c r="D1566" s="10">
        <f>IF(A1566="","",2)</f>
        <v/>
      </c>
      <c r="E1566" s="25">
        <f>IF(A1566="","",IFERROR(EDATE(Spese!$I$70,(D1566-1)*Spese!$H$70),""))</f>
        <v/>
      </c>
      <c r="F1566" s="40">
        <f>IF(A1566="","",IFERROR(IF(D1566=Spese!$G$70,Spese!$L$70-Spese!$M$70*(Spese!$G$70-1),Spese!$M$70),""))</f>
        <v/>
      </c>
      <c r="G1566" s="9">
        <f>IF(A1566="","",IFERROR(IF(Spese!$K$70="Annullato","Annullata",IF(Spese!$K$70="Sospeso","Sospesa",IF(Spese!$K$70="Da valutare","Da valutare",IF(E1566="","Da completare",IF(D1566&lt;=Spese!$J$70,"Saldata",IF(E1566&lt;Parametri!$B$3,"Scaduta",IF(E1566&lt;=Parametri!$B$3+Parametri!$B$4,"In scadenza","Programmata"))))))),"Da completare"))</f>
        <v/>
      </c>
      <c r="H1566" s="27">
        <f>IF(A1566="","",Spese!$D$70)</f>
        <v/>
      </c>
    </row>
    <row r="1567">
      <c r="A1567" s="5">
        <f>IFERROR(IF(OR(Spese!$A$70="",3&gt;Spese!$G$70),"",Spese!$A$70),"")</f>
        <v/>
      </c>
      <c r="B1567" s="23">
        <f>IF(A1567="","",Spese!$B$70)</f>
        <v/>
      </c>
      <c r="C1567" s="23">
        <f>IF(A1567="","",Spese!$C$70)</f>
        <v/>
      </c>
      <c r="D1567" s="6">
        <f>IF(A1567="","",3)</f>
        <v/>
      </c>
      <c r="E1567" s="21">
        <f>IF(A1567="","",IFERROR(EDATE(Spese!$I$70,(D1567-1)*Spese!$H$70),""))</f>
        <v/>
      </c>
      <c r="F1567" s="38">
        <f>IF(A1567="","",IFERROR(IF(D1567=Spese!$G$70,Spese!$L$70-Spese!$M$70*(Spese!$G$70-1),Spese!$M$70),""))</f>
        <v/>
      </c>
      <c r="G1567" s="5">
        <f>IF(A1567="","",IFERROR(IF(Spese!$K$70="Annullato","Annullata",IF(Spese!$K$70="Sospeso","Sospesa",IF(Spese!$K$70="Da valutare","Da valutare",IF(E1567="","Da completare",IF(D1567&lt;=Spese!$J$70,"Saldata",IF(E1567&lt;Parametri!$B$3,"Scaduta",IF(E1567&lt;=Parametri!$B$3+Parametri!$B$4,"In scadenza","Programmata"))))))),"Da completare"))</f>
        <v/>
      </c>
      <c r="H1567" s="23">
        <f>IF(A1567="","",Spese!$D$70)</f>
        <v/>
      </c>
    </row>
    <row r="1568">
      <c r="A1568" s="9">
        <f>IFERROR(IF(OR(Spese!$A$70="",4&gt;Spese!$G$70),"",Spese!$A$70),"")</f>
        <v/>
      </c>
      <c r="B1568" s="27">
        <f>IF(A1568="","",Spese!$B$70)</f>
        <v/>
      </c>
      <c r="C1568" s="27">
        <f>IF(A1568="","",Spese!$C$70)</f>
        <v/>
      </c>
      <c r="D1568" s="10">
        <f>IF(A1568="","",4)</f>
        <v/>
      </c>
      <c r="E1568" s="25">
        <f>IF(A1568="","",IFERROR(EDATE(Spese!$I$70,(D1568-1)*Spese!$H$70),""))</f>
        <v/>
      </c>
      <c r="F1568" s="40">
        <f>IF(A1568="","",IFERROR(IF(D1568=Spese!$G$70,Spese!$L$70-Spese!$M$70*(Spese!$G$70-1),Spese!$M$70),""))</f>
        <v/>
      </c>
      <c r="G1568" s="9">
        <f>IF(A1568="","",IFERROR(IF(Spese!$K$70="Annullato","Annullata",IF(Spese!$K$70="Sospeso","Sospesa",IF(Spese!$K$70="Da valutare","Da valutare",IF(E1568="","Da completare",IF(D1568&lt;=Spese!$J$70,"Saldata",IF(E1568&lt;Parametri!$B$3,"Scaduta",IF(E1568&lt;=Parametri!$B$3+Parametri!$B$4,"In scadenza","Programmata"))))))),"Da completare"))</f>
        <v/>
      </c>
      <c r="H1568" s="27">
        <f>IF(A1568="","",Spese!$D$70)</f>
        <v/>
      </c>
    </row>
    <row r="1569">
      <c r="A1569" s="5">
        <f>IFERROR(IF(OR(Spese!$A$70="",5&gt;Spese!$G$70),"",Spese!$A$70),"")</f>
        <v/>
      </c>
      <c r="B1569" s="23">
        <f>IF(A1569="","",Spese!$B$70)</f>
        <v/>
      </c>
      <c r="C1569" s="23">
        <f>IF(A1569="","",Spese!$C$70)</f>
        <v/>
      </c>
      <c r="D1569" s="6">
        <f>IF(A1569="","",5)</f>
        <v/>
      </c>
      <c r="E1569" s="21">
        <f>IF(A1569="","",IFERROR(EDATE(Spese!$I$70,(D1569-1)*Spese!$H$70),""))</f>
        <v/>
      </c>
      <c r="F1569" s="38">
        <f>IF(A1569="","",IFERROR(IF(D1569=Spese!$G$70,Spese!$L$70-Spese!$M$70*(Spese!$G$70-1),Spese!$M$70),""))</f>
        <v/>
      </c>
      <c r="G1569" s="5">
        <f>IF(A1569="","",IFERROR(IF(Spese!$K$70="Annullato","Annullata",IF(Spese!$K$70="Sospeso","Sospesa",IF(Spese!$K$70="Da valutare","Da valutare",IF(E1569="","Da completare",IF(D1569&lt;=Spese!$J$70,"Saldata",IF(E1569&lt;Parametri!$B$3,"Scaduta",IF(E1569&lt;=Parametri!$B$3+Parametri!$B$4,"In scadenza","Programmata"))))))),"Da completare"))</f>
        <v/>
      </c>
      <c r="H1569" s="23">
        <f>IF(A1569="","",Spese!$D$70)</f>
        <v/>
      </c>
    </row>
    <row r="1570">
      <c r="A1570" s="9">
        <f>IFERROR(IF(OR(Spese!$A$70="",6&gt;Spese!$G$70),"",Spese!$A$70),"")</f>
        <v/>
      </c>
      <c r="B1570" s="27">
        <f>IF(A1570="","",Spese!$B$70)</f>
        <v/>
      </c>
      <c r="C1570" s="27">
        <f>IF(A1570="","",Spese!$C$70)</f>
        <v/>
      </c>
      <c r="D1570" s="10">
        <f>IF(A1570="","",6)</f>
        <v/>
      </c>
      <c r="E1570" s="25">
        <f>IF(A1570="","",IFERROR(EDATE(Spese!$I$70,(D1570-1)*Spese!$H$70),""))</f>
        <v/>
      </c>
      <c r="F1570" s="40">
        <f>IF(A1570="","",IFERROR(IF(D1570=Spese!$G$70,Spese!$L$70-Spese!$M$70*(Spese!$G$70-1),Spese!$M$70),""))</f>
        <v/>
      </c>
      <c r="G1570" s="9">
        <f>IF(A1570="","",IFERROR(IF(Spese!$K$70="Annullato","Annullata",IF(Spese!$K$70="Sospeso","Sospesa",IF(Spese!$K$70="Da valutare","Da valutare",IF(E1570="","Da completare",IF(D1570&lt;=Spese!$J$70,"Saldata",IF(E1570&lt;Parametri!$B$3,"Scaduta",IF(E1570&lt;=Parametri!$B$3+Parametri!$B$4,"In scadenza","Programmata"))))))),"Da completare"))</f>
        <v/>
      </c>
      <c r="H1570" s="27">
        <f>IF(A1570="","",Spese!$D$70)</f>
        <v/>
      </c>
    </row>
    <row r="1571">
      <c r="A1571" s="5">
        <f>IFERROR(IF(OR(Spese!$A$70="",7&gt;Spese!$G$70),"",Spese!$A$70),"")</f>
        <v/>
      </c>
      <c r="B1571" s="23">
        <f>IF(A1571="","",Spese!$B$70)</f>
        <v/>
      </c>
      <c r="C1571" s="23">
        <f>IF(A1571="","",Spese!$C$70)</f>
        <v/>
      </c>
      <c r="D1571" s="6">
        <f>IF(A1571="","",7)</f>
        <v/>
      </c>
      <c r="E1571" s="21">
        <f>IF(A1571="","",IFERROR(EDATE(Spese!$I$70,(D1571-1)*Spese!$H$70),""))</f>
        <v/>
      </c>
      <c r="F1571" s="38">
        <f>IF(A1571="","",IFERROR(IF(D1571=Spese!$G$70,Spese!$L$70-Spese!$M$70*(Spese!$G$70-1),Spese!$M$70),""))</f>
        <v/>
      </c>
      <c r="G1571" s="5">
        <f>IF(A1571="","",IFERROR(IF(Spese!$K$70="Annullato","Annullata",IF(Spese!$K$70="Sospeso","Sospesa",IF(Spese!$K$70="Da valutare","Da valutare",IF(E1571="","Da completare",IF(D1571&lt;=Spese!$J$70,"Saldata",IF(E1571&lt;Parametri!$B$3,"Scaduta",IF(E1571&lt;=Parametri!$B$3+Parametri!$B$4,"In scadenza","Programmata"))))))),"Da completare"))</f>
        <v/>
      </c>
      <c r="H1571" s="23">
        <f>IF(A1571="","",Spese!$D$70)</f>
        <v/>
      </c>
    </row>
    <row r="1572">
      <c r="A1572" s="9">
        <f>IFERROR(IF(OR(Spese!$A$70="",8&gt;Spese!$G$70),"",Spese!$A$70),"")</f>
        <v/>
      </c>
      <c r="B1572" s="27">
        <f>IF(A1572="","",Spese!$B$70)</f>
        <v/>
      </c>
      <c r="C1572" s="27">
        <f>IF(A1572="","",Spese!$C$70)</f>
        <v/>
      </c>
      <c r="D1572" s="10">
        <f>IF(A1572="","",8)</f>
        <v/>
      </c>
      <c r="E1572" s="25">
        <f>IF(A1572="","",IFERROR(EDATE(Spese!$I$70,(D1572-1)*Spese!$H$70),""))</f>
        <v/>
      </c>
      <c r="F1572" s="40">
        <f>IF(A1572="","",IFERROR(IF(D1572=Spese!$G$70,Spese!$L$70-Spese!$M$70*(Spese!$G$70-1),Spese!$M$70),""))</f>
        <v/>
      </c>
      <c r="G1572" s="9">
        <f>IF(A1572="","",IFERROR(IF(Spese!$K$70="Annullato","Annullata",IF(Spese!$K$70="Sospeso","Sospesa",IF(Spese!$K$70="Da valutare","Da valutare",IF(E1572="","Da completare",IF(D1572&lt;=Spese!$J$70,"Saldata",IF(E1572&lt;Parametri!$B$3,"Scaduta",IF(E1572&lt;=Parametri!$B$3+Parametri!$B$4,"In scadenza","Programmata"))))))),"Da completare"))</f>
        <v/>
      </c>
      <c r="H1572" s="27">
        <f>IF(A1572="","",Spese!$D$70)</f>
        <v/>
      </c>
    </row>
    <row r="1573">
      <c r="A1573" s="5">
        <f>IFERROR(IF(OR(Spese!$A$70="",9&gt;Spese!$G$70),"",Spese!$A$70),"")</f>
        <v/>
      </c>
      <c r="B1573" s="23">
        <f>IF(A1573="","",Spese!$B$70)</f>
        <v/>
      </c>
      <c r="C1573" s="23">
        <f>IF(A1573="","",Spese!$C$70)</f>
        <v/>
      </c>
      <c r="D1573" s="6">
        <f>IF(A1573="","",9)</f>
        <v/>
      </c>
      <c r="E1573" s="21">
        <f>IF(A1573="","",IFERROR(EDATE(Spese!$I$70,(D1573-1)*Spese!$H$70),""))</f>
        <v/>
      </c>
      <c r="F1573" s="38">
        <f>IF(A1573="","",IFERROR(IF(D1573=Spese!$G$70,Spese!$L$70-Spese!$M$70*(Spese!$G$70-1),Spese!$M$70),""))</f>
        <v/>
      </c>
      <c r="G1573" s="5">
        <f>IF(A1573="","",IFERROR(IF(Spese!$K$70="Annullato","Annullata",IF(Spese!$K$70="Sospeso","Sospesa",IF(Spese!$K$70="Da valutare","Da valutare",IF(E1573="","Da completare",IF(D1573&lt;=Spese!$J$70,"Saldata",IF(E1573&lt;Parametri!$B$3,"Scaduta",IF(E1573&lt;=Parametri!$B$3+Parametri!$B$4,"In scadenza","Programmata"))))))),"Da completare"))</f>
        <v/>
      </c>
      <c r="H1573" s="23">
        <f>IF(A1573="","",Spese!$D$70)</f>
        <v/>
      </c>
    </row>
    <row r="1574">
      <c r="A1574" s="9">
        <f>IFERROR(IF(OR(Spese!$A$70="",10&gt;Spese!$G$70),"",Spese!$A$70),"")</f>
        <v/>
      </c>
      <c r="B1574" s="27">
        <f>IF(A1574="","",Spese!$B$70)</f>
        <v/>
      </c>
      <c r="C1574" s="27">
        <f>IF(A1574="","",Spese!$C$70)</f>
        <v/>
      </c>
      <c r="D1574" s="10">
        <f>IF(A1574="","",10)</f>
        <v/>
      </c>
      <c r="E1574" s="25">
        <f>IF(A1574="","",IFERROR(EDATE(Spese!$I$70,(D1574-1)*Spese!$H$70),""))</f>
        <v/>
      </c>
      <c r="F1574" s="40">
        <f>IF(A1574="","",IFERROR(IF(D1574=Spese!$G$70,Spese!$L$70-Spese!$M$70*(Spese!$G$70-1),Spese!$M$70),""))</f>
        <v/>
      </c>
      <c r="G1574" s="9">
        <f>IF(A1574="","",IFERROR(IF(Spese!$K$70="Annullato","Annullata",IF(Spese!$K$70="Sospeso","Sospesa",IF(Spese!$K$70="Da valutare","Da valutare",IF(E1574="","Da completare",IF(D1574&lt;=Spese!$J$70,"Saldata",IF(E1574&lt;Parametri!$B$3,"Scaduta",IF(E1574&lt;=Parametri!$B$3+Parametri!$B$4,"In scadenza","Programmata"))))))),"Da completare"))</f>
        <v/>
      </c>
      <c r="H1574" s="27">
        <f>IF(A1574="","",Spese!$D$70)</f>
        <v/>
      </c>
    </row>
    <row r="1575">
      <c r="A1575" s="5">
        <f>IFERROR(IF(OR(Spese!$A$70="",11&gt;Spese!$G$70),"",Spese!$A$70),"")</f>
        <v/>
      </c>
      <c r="B1575" s="23">
        <f>IF(A1575="","",Spese!$B$70)</f>
        <v/>
      </c>
      <c r="C1575" s="23">
        <f>IF(A1575="","",Spese!$C$70)</f>
        <v/>
      </c>
      <c r="D1575" s="6">
        <f>IF(A1575="","",11)</f>
        <v/>
      </c>
      <c r="E1575" s="21">
        <f>IF(A1575="","",IFERROR(EDATE(Spese!$I$70,(D1575-1)*Spese!$H$70),""))</f>
        <v/>
      </c>
      <c r="F1575" s="38">
        <f>IF(A1575="","",IFERROR(IF(D1575=Spese!$G$70,Spese!$L$70-Spese!$M$70*(Spese!$G$70-1),Spese!$M$70),""))</f>
        <v/>
      </c>
      <c r="G1575" s="5">
        <f>IF(A1575="","",IFERROR(IF(Spese!$K$70="Annullato","Annullata",IF(Spese!$K$70="Sospeso","Sospesa",IF(Spese!$K$70="Da valutare","Da valutare",IF(E1575="","Da completare",IF(D1575&lt;=Spese!$J$70,"Saldata",IF(E1575&lt;Parametri!$B$3,"Scaduta",IF(E1575&lt;=Parametri!$B$3+Parametri!$B$4,"In scadenza","Programmata"))))))),"Da completare"))</f>
        <v/>
      </c>
      <c r="H1575" s="23">
        <f>IF(A1575="","",Spese!$D$70)</f>
        <v/>
      </c>
    </row>
    <row r="1576">
      <c r="A1576" s="9">
        <f>IFERROR(IF(OR(Spese!$A$70="",12&gt;Spese!$G$70),"",Spese!$A$70),"")</f>
        <v/>
      </c>
      <c r="B1576" s="27">
        <f>IF(A1576="","",Spese!$B$70)</f>
        <v/>
      </c>
      <c r="C1576" s="27">
        <f>IF(A1576="","",Spese!$C$70)</f>
        <v/>
      </c>
      <c r="D1576" s="10">
        <f>IF(A1576="","",12)</f>
        <v/>
      </c>
      <c r="E1576" s="25">
        <f>IF(A1576="","",IFERROR(EDATE(Spese!$I$70,(D1576-1)*Spese!$H$70),""))</f>
        <v/>
      </c>
      <c r="F1576" s="40">
        <f>IF(A1576="","",IFERROR(IF(D1576=Spese!$G$70,Spese!$L$70-Spese!$M$70*(Spese!$G$70-1),Spese!$M$70),""))</f>
        <v/>
      </c>
      <c r="G1576" s="9">
        <f>IF(A1576="","",IFERROR(IF(Spese!$K$70="Annullato","Annullata",IF(Spese!$K$70="Sospeso","Sospesa",IF(Spese!$K$70="Da valutare","Da valutare",IF(E1576="","Da completare",IF(D1576&lt;=Spese!$J$70,"Saldata",IF(E1576&lt;Parametri!$B$3,"Scaduta",IF(E1576&lt;=Parametri!$B$3+Parametri!$B$4,"In scadenza","Programmata"))))))),"Da completare"))</f>
        <v/>
      </c>
      <c r="H1576" s="27">
        <f>IF(A1576="","",Spese!$D$70)</f>
        <v/>
      </c>
    </row>
    <row r="1577">
      <c r="A1577" s="5">
        <f>IFERROR(IF(OR(Spese!$A$70="",13&gt;Spese!$G$70),"",Spese!$A$70),"")</f>
        <v/>
      </c>
      <c r="B1577" s="23">
        <f>IF(A1577="","",Spese!$B$70)</f>
        <v/>
      </c>
      <c r="C1577" s="23">
        <f>IF(A1577="","",Spese!$C$70)</f>
        <v/>
      </c>
      <c r="D1577" s="6">
        <f>IF(A1577="","",13)</f>
        <v/>
      </c>
      <c r="E1577" s="21">
        <f>IF(A1577="","",IFERROR(EDATE(Spese!$I$70,(D1577-1)*Spese!$H$70),""))</f>
        <v/>
      </c>
      <c r="F1577" s="38">
        <f>IF(A1577="","",IFERROR(IF(D1577=Spese!$G$70,Spese!$L$70-Spese!$M$70*(Spese!$G$70-1),Spese!$M$70),""))</f>
        <v/>
      </c>
      <c r="G1577" s="5">
        <f>IF(A1577="","",IFERROR(IF(Spese!$K$70="Annullato","Annullata",IF(Spese!$K$70="Sospeso","Sospesa",IF(Spese!$K$70="Da valutare","Da valutare",IF(E1577="","Da completare",IF(D1577&lt;=Spese!$J$70,"Saldata",IF(E1577&lt;Parametri!$B$3,"Scaduta",IF(E1577&lt;=Parametri!$B$3+Parametri!$B$4,"In scadenza","Programmata"))))))),"Da completare"))</f>
        <v/>
      </c>
      <c r="H1577" s="23">
        <f>IF(A1577="","",Spese!$D$70)</f>
        <v/>
      </c>
    </row>
    <row r="1578">
      <c r="A1578" s="9">
        <f>IFERROR(IF(OR(Spese!$A$70="",14&gt;Spese!$G$70),"",Spese!$A$70),"")</f>
        <v/>
      </c>
      <c r="B1578" s="27">
        <f>IF(A1578="","",Spese!$B$70)</f>
        <v/>
      </c>
      <c r="C1578" s="27">
        <f>IF(A1578="","",Spese!$C$70)</f>
        <v/>
      </c>
      <c r="D1578" s="10">
        <f>IF(A1578="","",14)</f>
        <v/>
      </c>
      <c r="E1578" s="25">
        <f>IF(A1578="","",IFERROR(EDATE(Spese!$I$70,(D1578-1)*Spese!$H$70),""))</f>
        <v/>
      </c>
      <c r="F1578" s="40">
        <f>IF(A1578="","",IFERROR(IF(D1578=Spese!$G$70,Spese!$L$70-Spese!$M$70*(Spese!$G$70-1),Spese!$M$70),""))</f>
        <v/>
      </c>
      <c r="G1578" s="9">
        <f>IF(A1578="","",IFERROR(IF(Spese!$K$70="Annullato","Annullata",IF(Spese!$K$70="Sospeso","Sospesa",IF(Spese!$K$70="Da valutare","Da valutare",IF(E1578="","Da completare",IF(D1578&lt;=Spese!$J$70,"Saldata",IF(E1578&lt;Parametri!$B$3,"Scaduta",IF(E1578&lt;=Parametri!$B$3+Parametri!$B$4,"In scadenza","Programmata"))))))),"Da completare"))</f>
        <v/>
      </c>
      <c r="H1578" s="27">
        <f>IF(A1578="","",Spese!$D$70)</f>
        <v/>
      </c>
    </row>
    <row r="1579">
      <c r="A1579" s="5">
        <f>IFERROR(IF(OR(Spese!$A$70="",15&gt;Spese!$G$70),"",Spese!$A$70),"")</f>
        <v/>
      </c>
      <c r="B1579" s="23">
        <f>IF(A1579="","",Spese!$B$70)</f>
        <v/>
      </c>
      <c r="C1579" s="23">
        <f>IF(A1579="","",Spese!$C$70)</f>
        <v/>
      </c>
      <c r="D1579" s="6">
        <f>IF(A1579="","",15)</f>
        <v/>
      </c>
      <c r="E1579" s="21">
        <f>IF(A1579="","",IFERROR(EDATE(Spese!$I$70,(D1579-1)*Spese!$H$70),""))</f>
        <v/>
      </c>
      <c r="F1579" s="38">
        <f>IF(A1579="","",IFERROR(IF(D1579=Spese!$G$70,Spese!$L$70-Spese!$M$70*(Spese!$G$70-1),Spese!$M$70),""))</f>
        <v/>
      </c>
      <c r="G1579" s="5">
        <f>IF(A1579="","",IFERROR(IF(Spese!$K$70="Annullato","Annullata",IF(Spese!$K$70="Sospeso","Sospesa",IF(Spese!$K$70="Da valutare","Da valutare",IF(E1579="","Da completare",IF(D1579&lt;=Spese!$J$70,"Saldata",IF(E1579&lt;Parametri!$B$3,"Scaduta",IF(E1579&lt;=Parametri!$B$3+Parametri!$B$4,"In scadenza","Programmata"))))))),"Da completare"))</f>
        <v/>
      </c>
      <c r="H1579" s="23">
        <f>IF(A1579="","",Spese!$D$70)</f>
        <v/>
      </c>
    </row>
    <row r="1580">
      <c r="A1580" s="9">
        <f>IFERROR(IF(OR(Spese!$A$70="",16&gt;Spese!$G$70),"",Spese!$A$70),"")</f>
        <v/>
      </c>
      <c r="B1580" s="27">
        <f>IF(A1580="","",Spese!$B$70)</f>
        <v/>
      </c>
      <c r="C1580" s="27">
        <f>IF(A1580="","",Spese!$C$70)</f>
        <v/>
      </c>
      <c r="D1580" s="10">
        <f>IF(A1580="","",16)</f>
        <v/>
      </c>
      <c r="E1580" s="25">
        <f>IF(A1580="","",IFERROR(EDATE(Spese!$I$70,(D1580-1)*Spese!$H$70),""))</f>
        <v/>
      </c>
      <c r="F1580" s="40">
        <f>IF(A1580="","",IFERROR(IF(D1580=Spese!$G$70,Spese!$L$70-Spese!$M$70*(Spese!$G$70-1),Spese!$M$70),""))</f>
        <v/>
      </c>
      <c r="G1580" s="9">
        <f>IF(A1580="","",IFERROR(IF(Spese!$K$70="Annullato","Annullata",IF(Spese!$K$70="Sospeso","Sospesa",IF(Spese!$K$70="Da valutare","Da valutare",IF(E1580="","Da completare",IF(D1580&lt;=Spese!$J$70,"Saldata",IF(E1580&lt;Parametri!$B$3,"Scaduta",IF(E1580&lt;=Parametri!$B$3+Parametri!$B$4,"In scadenza","Programmata"))))))),"Da completare"))</f>
        <v/>
      </c>
      <c r="H1580" s="27">
        <f>IF(A1580="","",Spese!$D$70)</f>
        <v/>
      </c>
    </row>
    <row r="1581">
      <c r="A1581" s="5">
        <f>IFERROR(IF(OR(Spese!$A$70="",17&gt;Spese!$G$70),"",Spese!$A$70),"")</f>
        <v/>
      </c>
      <c r="B1581" s="23">
        <f>IF(A1581="","",Spese!$B$70)</f>
        <v/>
      </c>
      <c r="C1581" s="23">
        <f>IF(A1581="","",Spese!$C$70)</f>
        <v/>
      </c>
      <c r="D1581" s="6">
        <f>IF(A1581="","",17)</f>
        <v/>
      </c>
      <c r="E1581" s="21">
        <f>IF(A1581="","",IFERROR(EDATE(Spese!$I$70,(D1581-1)*Spese!$H$70),""))</f>
        <v/>
      </c>
      <c r="F1581" s="38">
        <f>IF(A1581="","",IFERROR(IF(D1581=Spese!$G$70,Spese!$L$70-Spese!$M$70*(Spese!$G$70-1),Spese!$M$70),""))</f>
        <v/>
      </c>
      <c r="G1581" s="5">
        <f>IF(A1581="","",IFERROR(IF(Spese!$K$70="Annullato","Annullata",IF(Spese!$K$70="Sospeso","Sospesa",IF(Spese!$K$70="Da valutare","Da valutare",IF(E1581="","Da completare",IF(D1581&lt;=Spese!$J$70,"Saldata",IF(E1581&lt;Parametri!$B$3,"Scaduta",IF(E1581&lt;=Parametri!$B$3+Parametri!$B$4,"In scadenza","Programmata"))))))),"Da completare"))</f>
        <v/>
      </c>
      <c r="H1581" s="23">
        <f>IF(A1581="","",Spese!$D$70)</f>
        <v/>
      </c>
    </row>
    <row r="1582">
      <c r="A1582" s="9">
        <f>IFERROR(IF(OR(Spese!$A$70="",18&gt;Spese!$G$70),"",Spese!$A$70),"")</f>
        <v/>
      </c>
      <c r="B1582" s="27">
        <f>IF(A1582="","",Spese!$B$70)</f>
        <v/>
      </c>
      <c r="C1582" s="27">
        <f>IF(A1582="","",Spese!$C$70)</f>
        <v/>
      </c>
      <c r="D1582" s="10">
        <f>IF(A1582="","",18)</f>
        <v/>
      </c>
      <c r="E1582" s="25">
        <f>IF(A1582="","",IFERROR(EDATE(Spese!$I$70,(D1582-1)*Spese!$H$70),""))</f>
        <v/>
      </c>
      <c r="F1582" s="40">
        <f>IF(A1582="","",IFERROR(IF(D1582=Spese!$G$70,Spese!$L$70-Spese!$M$70*(Spese!$G$70-1),Spese!$M$70),""))</f>
        <v/>
      </c>
      <c r="G1582" s="9">
        <f>IF(A1582="","",IFERROR(IF(Spese!$K$70="Annullato","Annullata",IF(Spese!$K$70="Sospeso","Sospesa",IF(Spese!$K$70="Da valutare","Da valutare",IF(E1582="","Da completare",IF(D1582&lt;=Spese!$J$70,"Saldata",IF(E1582&lt;Parametri!$B$3,"Scaduta",IF(E1582&lt;=Parametri!$B$3+Parametri!$B$4,"In scadenza","Programmata"))))))),"Da completare"))</f>
        <v/>
      </c>
      <c r="H1582" s="27">
        <f>IF(A1582="","",Spese!$D$70)</f>
        <v/>
      </c>
    </row>
    <row r="1583">
      <c r="A1583" s="5">
        <f>IFERROR(IF(OR(Spese!$A$70="",19&gt;Spese!$G$70),"",Spese!$A$70),"")</f>
        <v/>
      </c>
      <c r="B1583" s="23">
        <f>IF(A1583="","",Spese!$B$70)</f>
        <v/>
      </c>
      <c r="C1583" s="23">
        <f>IF(A1583="","",Spese!$C$70)</f>
        <v/>
      </c>
      <c r="D1583" s="6">
        <f>IF(A1583="","",19)</f>
        <v/>
      </c>
      <c r="E1583" s="21">
        <f>IF(A1583="","",IFERROR(EDATE(Spese!$I$70,(D1583-1)*Spese!$H$70),""))</f>
        <v/>
      </c>
      <c r="F1583" s="38">
        <f>IF(A1583="","",IFERROR(IF(D1583=Spese!$G$70,Spese!$L$70-Spese!$M$70*(Spese!$G$70-1),Spese!$M$70),""))</f>
        <v/>
      </c>
      <c r="G1583" s="5">
        <f>IF(A1583="","",IFERROR(IF(Spese!$K$70="Annullato","Annullata",IF(Spese!$K$70="Sospeso","Sospesa",IF(Spese!$K$70="Da valutare","Da valutare",IF(E1583="","Da completare",IF(D1583&lt;=Spese!$J$70,"Saldata",IF(E1583&lt;Parametri!$B$3,"Scaduta",IF(E1583&lt;=Parametri!$B$3+Parametri!$B$4,"In scadenza","Programmata"))))))),"Da completare"))</f>
        <v/>
      </c>
      <c r="H1583" s="23">
        <f>IF(A1583="","",Spese!$D$70)</f>
        <v/>
      </c>
    </row>
    <row r="1584">
      <c r="A1584" s="9">
        <f>IFERROR(IF(OR(Spese!$A$70="",20&gt;Spese!$G$70),"",Spese!$A$70),"")</f>
        <v/>
      </c>
      <c r="B1584" s="27">
        <f>IF(A1584="","",Spese!$B$70)</f>
        <v/>
      </c>
      <c r="C1584" s="27">
        <f>IF(A1584="","",Spese!$C$70)</f>
        <v/>
      </c>
      <c r="D1584" s="10">
        <f>IF(A1584="","",20)</f>
        <v/>
      </c>
      <c r="E1584" s="25">
        <f>IF(A1584="","",IFERROR(EDATE(Spese!$I$70,(D1584-1)*Spese!$H$70),""))</f>
        <v/>
      </c>
      <c r="F1584" s="40">
        <f>IF(A1584="","",IFERROR(IF(D1584=Spese!$G$70,Spese!$L$70-Spese!$M$70*(Spese!$G$70-1),Spese!$M$70),""))</f>
        <v/>
      </c>
      <c r="G1584" s="9">
        <f>IF(A1584="","",IFERROR(IF(Spese!$K$70="Annullato","Annullata",IF(Spese!$K$70="Sospeso","Sospesa",IF(Spese!$K$70="Da valutare","Da valutare",IF(E1584="","Da completare",IF(D1584&lt;=Spese!$J$70,"Saldata",IF(E1584&lt;Parametri!$B$3,"Scaduta",IF(E1584&lt;=Parametri!$B$3+Parametri!$B$4,"In scadenza","Programmata"))))))),"Da completare"))</f>
        <v/>
      </c>
      <c r="H1584" s="27">
        <f>IF(A1584="","",Spese!$D$70)</f>
        <v/>
      </c>
    </row>
    <row r="1585">
      <c r="A1585" s="5">
        <f>IFERROR(IF(OR(Spese!$A$70="",21&gt;Spese!$G$70),"",Spese!$A$70),"")</f>
        <v/>
      </c>
      <c r="B1585" s="23">
        <f>IF(A1585="","",Spese!$B$70)</f>
        <v/>
      </c>
      <c r="C1585" s="23">
        <f>IF(A1585="","",Spese!$C$70)</f>
        <v/>
      </c>
      <c r="D1585" s="6">
        <f>IF(A1585="","",21)</f>
        <v/>
      </c>
      <c r="E1585" s="21">
        <f>IF(A1585="","",IFERROR(EDATE(Spese!$I$70,(D1585-1)*Spese!$H$70),""))</f>
        <v/>
      </c>
      <c r="F1585" s="38">
        <f>IF(A1585="","",IFERROR(IF(D1585=Spese!$G$70,Spese!$L$70-Spese!$M$70*(Spese!$G$70-1),Spese!$M$70),""))</f>
        <v/>
      </c>
      <c r="G1585" s="5">
        <f>IF(A1585="","",IFERROR(IF(Spese!$K$70="Annullato","Annullata",IF(Spese!$K$70="Sospeso","Sospesa",IF(Spese!$K$70="Da valutare","Da valutare",IF(E1585="","Da completare",IF(D1585&lt;=Spese!$J$70,"Saldata",IF(E1585&lt;Parametri!$B$3,"Scaduta",IF(E1585&lt;=Parametri!$B$3+Parametri!$B$4,"In scadenza","Programmata"))))))),"Da completare"))</f>
        <v/>
      </c>
      <c r="H1585" s="23">
        <f>IF(A1585="","",Spese!$D$70)</f>
        <v/>
      </c>
    </row>
    <row r="1586">
      <c r="A1586" s="9">
        <f>IFERROR(IF(OR(Spese!$A$70="",22&gt;Spese!$G$70),"",Spese!$A$70),"")</f>
        <v/>
      </c>
      <c r="B1586" s="27">
        <f>IF(A1586="","",Spese!$B$70)</f>
        <v/>
      </c>
      <c r="C1586" s="27">
        <f>IF(A1586="","",Spese!$C$70)</f>
        <v/>
      </c>
      <c r="D1586" s="10">
        <f>IF(A1586="","",22)</f>
        <v/>
      </c>
      <c r="E1586" s="25">
        <f>IF(A1586="","",IFERROR(EDATE(Spese!$I$70,(D1586-1)*Spese!$H$70),""))</f>
        <v/>
      </c>
      <c r="F1586" s="40">
        <f>IF(A1586="","",IFERROR(IF(D1586=Spese!$G$70,Spese!$L$70-Spese!$M$70*(Spese!$G$70-1),Spese!$M$70),""))</f>
        <v/>
      </c>
      <c r="G1586" s="9">
        <f>IF(A1586="","",IFERROR(IF(Spese!$K$70="Annullato","Annullata",IF(Spese!$K$70="Sospeso","Sospesa",IF(Spese!$K$70="Da valutare","Da valutare",IF(E1586="","Da completare",IF(D1586&lt;=Spese!$J$70,"Saldata",IF(E1586&lt;Parametri!$B$3,"Scaduta",IF(E1586&lt;=Parametri!$B$3+Parametri!$B$4,"In scadenza","Programmata"))))))),"Da completare"))</f>
        <v/>
      </c>
      <c r="H1586" s="27">
        <f>IF(A1586="","",Spese!$D$70)</f>
        <v/>
      </c>
    </row>
    <row r="1587">
      <c r="A1587" s="5">
        <f>IFERROR(IF(OR(Spese!$A$70="",23&gt;Spese!$G$70),"",Spese!$A$70),"")</f>
        <v/>
      </c>
      <c r="B1587" s="23">
        <f>IF(A1587="","",Spese!$B$70)</f>
        <v/>
      </c>
      <c r="C1587" s="23">
        <f>IF(A1587="","",Spese!$C$70)</f>
        <v/>
      </c>
      <c r="D1587" s="6">
        <f>IF(A1587="","",23)</f>
        <v/>
      </c>
      <c r="E1587" s="21">
        <f>IF(A1587="","",IFERROR(EDATE(Spese!$I$70,(D1587-1)*Spese!$H$70),""))</f>
        <v/>
      </c>
      <c r="F1587" s="38">
        <f>IF(A1587="","",IFERROR(IF(D1587=Spese!$G$70,Spese!$L$70-Spese!$M$70*(Spese!$G$70-1),Spese!$M$70),""))</f>
        <v/>
      </c>
      <c r="G1587" s="5">
        <f>IF(A1587="","",IFERROR(IF(Spese!$K$70="Annullato","Annullata",IF(Spese!$K$70="Sospeso","Sospesa",IF(Spese!$K$70="Da valutare","Da valutare",IF(E1587="","Da completare",IF(D1587&lt;=Spese!$J$70,"Saldata",IF(E1587&lt;Parametri!$B$3,"Scaduta",IF(E1587&lt;=Parametri!$B$3+Parametri!$B$4,"In scadenza","Programmata"))))))),"Da completare"))</f>
        <v/>
      </c>
      <c r="H1587" s="23">
        <f>IF(A1587="","",Spese!$D$70)</f>
        <v/>
      </c>
    </row>
    <row r="1588">
      <c r="A1588" s="9">
        <f>IFERROR(IF(OR(Spese!$A$70="",24&gt;Spese!$G$70),"",Spese!$A$70),"")</f>
        <v/>
      </c>
      <c r="B1588" s="27">
        <f>IF(A1588="","",Spese!$B$70)</f>
        <v/>
      </c>
      <c r="C1588" s="27">
        <f>IF(A1588="","",Spese!$C$70)</f>
        <v/>
      </c>
      <c r="D1588" s="10">
        <f>IF(A1588="","",24)</f>
        <v/>
      </c>
      <c r="E1588" s="25">
        <f>IF(A1588="","",IFERROR(EDATE(Spese!$I$70,(D1588-1)*Spese!$H$70),""))</f>
        <v/>
      </c>
      <c r="F1588" s="40">
        <f>IF(A1588="","",IFERROR(IF(D1588=Spese!$G$70,Spese!$L$70-Spese!$M$70*(Spese!$G$70-1),Spese!$M$70),""))</f>
        <v/>
      </c>
      <c r="G1588" s="9">
        <f>IF(A1588="","",IFERROR(IF(Spese!$K$70="Annullato","Annullata",IF(Spese!$K$70="Sospeso","Sospesa",IF(Spese!$K$70="Da valutare","Da valutare",IF(E1588="","Da completare",IF(D1588&lt;=Spese!$J$70,"Saldata",IF(E1588&lt;Parametri!$B$3,"Scaduta",IF(E1588&lt;=Parametri!$B$3+Parametri!$B$4,"In scadenza","Programmata"))))))),"Da completare"))</f>
        <v/>
      </c>
      <c r="H1588" s="27">
        <f>IF(A1588="","",Spese!$D$70)</f>
        <v/>
      </c>
    </row>
    <row r="1589">
      <c r="A1589" s="5">
        <f>IFERROR(IF(OR(Spese!$A$71="",1&gt;Spese!$G$71),"",Spese!$A$71),"")</f>
        <v/>
      </c>
      <c r="B1589" s="23">
        <f>IF(A1589="","",Spese!$B$71)</f>
        <v/>
      </c>
      <c r="C1589" s="23">
        <f>IF(A1589="","",Spese!$C$71)</f>
        <v/>
      </c>
      <c r="D1589" s="6">
        <f>IF(A1589="","",1)</f>
        <v/>
      </c>
      <c r="E1589" s="21">
        <f>IF(A1589="","",IFERROR(EDATE(Spese!$I$71,(D1589-1)*Spese!$H$71),""))</f>
        <v/>
      </c>
      <c r="F1589" s="38">
        <f>IF(A1589="","",IFERROR(IF(D1589=Spese!$G$71,Spese!$L$71-Spese!$M$71*(Spese!$G$71-1),Spese!$M$71),""))</f>
        <v/>
      </c>
      <c r="G1589" s="5">
        <f>IF(A1589="","",IFERROR(IF(Spese!$K$71="Annullato","Annullata",IF(Spese!$K$71="Sospeso","Sospesa",IF(Spese!$K$71="Da valutare","Da valutare",IF(E1589="","Da completare",IF(D1589&lt;=Spese!$J$71,"Saldata",IF(E1589&lt;Parametri!$B$3,"Scaduta",IF(E1589&lt;=Parametri!$B$3+Parametri!$B$4,"In scadenza","Programmata"))))))),"Da completare"))</f>
        <v/>
      </c>
      <c r="H1589" s="23">
        <f>IF(A1589="","",Spese!$D$71)</f>
        <v/>
      </c>
    </row>
    <row r="1590">
      <c r="A1590" s="9">
        <f>IFERROR(IF(OR(Spese!$A$71="",2&gt;Spese!$G$71),"",Spese!$A$71),"")</f>
        <v/>
      </c>
      <c r="B1590" s="27">
        <f>IF(A1590="","",Spese!$B$71)</f>
        <v/>
      </c>
      <c r="C1590" s="27">
        <f>IF(A1590="","",Spese!$C$71)</f>
        <v/>
      </c>
      <c r="D1590" s="10">
        <f>IF(A1590="","",2)</f>
        <v/>
      </c>
      <c r="E1590" s="25">
        <f>IF(A1590="","",IFERROR(EDATE(Spese!$I$71,(D1590-1)*Spese!$H$71),""))</f>
        <v/>
      </c>
      <c r="F1590" s="40">
        <f>IF(A1590="","",IFERROR(IF(D1590=Spese!$G$71,Spese!$L$71-Spese!$M$71*(Spese!$G$71-1),Spese!$M$71),""))</f>
        <v/>
      </c>
      <c r="G1590" s="9">
        <f>IF(A1590="","",IFERROR(IF(Spese!$K$71="Annullato","Annullata",IF(Spese!$K$71="Sospeso","Sospesa",IF(Spese!$K$71="Da valutare","Da valutare",IF(E1590="","Da completare",IF(D1590&lt;=Spese!$J$71,"Saldata",IF(E1590&lt;Parametri!$B$3,"Scaduta",IF(E1590&lt;=Parametri!$B$3+Parametri!$B$4,"In scadenza","Programmata"))))))),"Da completare"))</f>
        <v/>
      </c>
      <c r="H1590" s="27">
        <f>IF(A1590="","",Spese!$D$71)</f>
        <v/>
      </c>
    </row>
    <row r="1591">
      <c r="A1591" s="5">
        <f>IFERROR(IF(OR(Spese!$A$71="",3&gt;Spese!$G$71),"",Spese!$A$71),"")</f>
        <v/>
      </c>
      <c r="B1591" s="23">
        <f>IF(A1591="","",Spese!$B$71)</f>
        <v/>
      </c>
      <c r="C1591" s="23">
        <f>IF(A1591="","",Spese!$C$71)</f>
        <v/>
      </c>
      <c r="D1591" s="6">
        <f>IF(A1591="","",3)</f>
        <v/>
      </c>
      <c r="E1591" s="21">
        <f>IF(A1591="","",IFERROR(EDATE(Spese!$I$71,(D1591-1)*Spese!$H$71),""))</f>
        <v/>
      </c>
      <c r="F1591" s="38">
        <f>IF(A1591="","",IFERROR(IF(D1591=Spese!$G$71,Spese!$L$71-Spese!$M$71*(Spese!$G$71-1),Spese!$M$71),""))</f>
        <v/>
      </c>
      <c r="G1591" s="5">
        <f>IF(A1591="","",IFERROR(IF(Spese!$K$71="Annullato","Annullata",IF(Spese!$K$71="Sospeso","Sospesa",IF(Spese!$K$71="Da valutare","Da valutare",IF(E1591="","Da completare",IF(D1591&lt;=Spese!$J$71,"Saldata",IF(E1591&lt;Parametri!$B$3,"Scaduta",IF(E1591&lt;=Parametri!$B$3+Parametri!$B$4,"In scadenza","Programmata"))))))),"Da completare"))</f>
        <v/>
      </c>
      <c r="H1591" s="23">
        <f>IF(A1591="","",Spese!$D$71)</f>
        <v/>
      </c>
    </row>
    <row r="1592">
      <c r="A1592" s="9">
        <f>IFERROR(IF(OR(Spese!$A$71="",4&gt;Spese!$G$71),"",Spese!$A$71),"")</f>
        <v/>
      </c>
      <c r="B1592" s="27">
        <f>IF(A1592="","",Spese!$B$71)</f>
        <v/>
      </c>
      <c r="C1592" s="27">
        <f>IF(A1592="","",Spese!$C$71)</f>
        <v/>
      </c>
      <c r="D1592" s="10">
        <f>IF(A1592="","",4)</f>
        <v/>
      </c>
      <c r="E1592" s="25">
        <f>IF(A1592="","",IFERROR(EDATE(Spese!$I$71,(D1592-1)*Spese!$H$71),""))</f>
        <v/>
      </c>
      <c r="F1592" s="40">
        <f>IF(A1592="","",IFERROR(IF(D1592=Spese!$G$71,Spese!$L$71-Spese!$M$71*(Spese!$G$71-1),Spese!$M$71),""))</f>
        <v/>
      </c>
      <c r="G1592" s="9">
        <f>IF(A1592="","",IFERROR(IF(Spese!$K$71="Annullato","Annullata",IF(Spese!$K$71="Sospeso","Sospesa",IF(Spese!$K$71="Da valutare","Da valutare",IF(E1592="","Da completare",IF(D1592&lt;=Spese!$J$71,"Saldata",IF(E1592&lt;Parametri!$B$3,"Scaduta",IF(E1592&lt;=Parametri!$B$3+Parametri!$B$4,"In scadenza","Programmata"))))))),"Da completare"))</f>
        <v/>
      </c>
      <c r="H1592" s="27">
        <f>IF(A1592="","",Spese!$D$71)</f>
        <v/>
      </c>
    </row>
    <row r="1593">
      <c r="A1593" s="5">
        <f>IFERROR(IF(OR(Spese!$A$71="",5&gt;Spese!$G$71),"",Spese!$A$71),"")</f>
        <v/>
      </c>
      <c r="B1593" s="23">
        <f>IF(A1593="","",Spese!$B$71)</f>
        <v/>
      </c>
      <c r="C1593" s="23">
        <f>IF(A1593="","",Spese!$C$71)</f>
        <v/>
      </c>
      <c r="D1593" s="6">
        <f>IF(A1593="","",5)</f>
        <v/>
      </c>
      <c r="E1593" s="21">
        <f>IF(A1593="","",IFERROR(EDATE(Spese!$I$71,(D1593-1)*Spese!$H$71),""))</f>
        <v/>
      </c>
      <c r="F1593" s="38">
        <f>IF(A1593="","",IFERROR(IF(D1593=Spese!$G$71,Spese!$L$71-Spese!$M$71*(Spese!$G$71-1),Spese!$M$71),""))</f>
        <v/>
      </c>
      <c r="G1593" s="5">
        <f>IF(A1593="","",IFERROR(IF(Spese!$K$71="Annullato","Annullata",IF(Spese!$K$71="Sospeso","Sospesa",IF(Spese!$K$71="Da valutare","Da valutare",IF(E1593="","Da completare",IF(D1593&lt;=Spese!$J$71,"Saldata",IF(E1593&lt;Parametri!$B$3,"Scaduta",IF(E1593&lt;=Parametri!$B$3+Parametri!$B$4,"In scadenza","Programmata"))))))),"Da completare"))</f>
        <v/>
      </c>
      <c r="H1593" s="23">
        <f>IF(A1593="","",Spese!$D$71)</f>
        <v/>
      </c>
    </row>
    <row r="1594">
      <c r="A1594" s="9">
        <f>IFERROR(IF(OR(Spese!$A$71="",6&gt;Spese!$G$71),"",Spese!$A$71),"")</f>
        <v/>
      </c>
      <c r="B1594" s="27">
        <f>IF(A1594="","",Spese!$B$71)</f>
        <v/>
      </c>
      <c r="C1594" s="27">
        <f>IF(A1594="","",Spese!$C$71)</f>
        <v/>
      </c>
      <c r="D1594" s="10">
        <f>IF(A1594="","",6)</f>
        <v/>
      </c>
      <c r="E1594" s="25">
        <f>IF(A1594="","",IFERROR(EDATE(Spese!$I$71,(D1594-1)*Spese!$H$71),""))</f>
        <v/>
      </c>
      <c r="F1594" s="40">
        <f>IF(A1594="","",IFERROR(IF(D1594=Spese!$G$71,Spese!$L$71-Spese!$M$71*(Spese!$G$71-1),Spese!$M$71),""))</f>
        <v/>
      </c>
      <c r="G1594" s="9">
        <f>IF(A1594="","",IFERROR(IF(Spese!$K$71="Annullato","Annullata",IF(Spese!$K$71="Sospeso","Sospesa",IF(Spese!$K$71="Da valutare","Da valutare",IF(E1594="","Da completare",IF(D1594&lt;=Spese!$J$71,"Saldata",IF(E1594&lt;Parametri!$B$3,"Scaduta",IF(E1594&lt;=Parametri!$B$3+Parametri!$B$4,"In scadenza","Programmata"))))))),"Da completare"))</f>
        <v/>
      </c>
      <c r="H1594" s="27">
        <f>IF(A1594="","",Spese!$D$71)</f>
        <v/>
      </c>
    </row>
    <row r="1595">
      <c r="A1595" s="5">
        <f>IFERROR(IF(OR(Spese!$A$71="",7&gt;Spese!$G$71),"",Spese!$A$71),"")</f>
        <v/>
      </c>
      <c r="B1595" s="23">
        <f>IF(A1595="","",Spese!$B$71)</f>
        <v/>
      </c>
      <c r="C1595" s="23">
        <f>IF(A1595="","",Spese!$C$71)</f>
        <v/>
      </c>
      <c r="D1595" s="6">
        <f>IF(A1595="","",7)</f>
        <v/>
      </c>
      <c r="E1595" s="21">
        <f>IF(A1595="","",IFERROR(EDATE(Spese!$I$71,(D1595-1)*Spese!$H$71),""))</f>
        <v/>
      </c>
      <c r="F1595" s="38">
        <f>IF(A1595="","",IFERROR(IF(D1595=Spese!$G$71,Spese!$L$71-Spese!$M$71*(Spese!$G$71-1),Spese!$M$71),""))</f>
        <v/>
      </c>
      <c r="G1595" s="5">
        <f>IF(A1595="","",IFERROR(IF(Spese!$K$71="Annullato","Annullata",IF(Spese!$K$71="Sospeso","Sospesa",IF(Spese!$K$71="Da valutare","Da valutare",IF(E1595="","Da completare",IF(D1595&lt;=Spese!$J$71,"Saldata",IF(E1595&lt;Parametri!$B$3,"Scaduta",IF(E1595&lt;=Parametri!$B$3+Parametri!$B$4,"In scadenza","Programmata"))))))),"Da completare"))</f>
        <v/>
      </c>
      <c r="H1595" s="23">
        <f>IF(A1595="","",Spese!$D$71)</f>
        <v/>
      </c>
    </row>
    <row r="1596">
      <c r="A1596" s="9">
        <f>IFERROR(IF(OR(Spese!$A$71="",8&gt;Spese!$G$71),"",Spese!$A$71),"")</f>
        <v/>
      </c>
      <c r="B1596" s="27">
        <f>IF(A1596="","",Spese!$B$71)</f>
        <v/>
      </c>
      <c r="C1596" s="27">
        <f>IF(A1596="","",Spese!$C$71)</f>
        <v/>
      </c>
      <c r="D1596" s="10">
        <f>IF(A1596="","",8)</f>
        <v/>
      </c>
      <c r="E1596" s="25">
        <f>IF(A1596="","",IFERROR(EDATE(Spese!$I$71,(D1596-1)*Spese!$H$71),""))</f>
        <v/>
      </c>
      <c r="F1596" s="40">
        <f>IF(A1596="","",IFERROR(IF(D1596=Spese!$G$71,Spese!$L$71-Spese!$M$71*(Spese!$G$71-1),Spese!$M$71),""))</f>
        <v/>
      </c>
      <c r="G1596" s="9">
        <f>IF(A1596="","",IFERROR(IF(Spese!$K$71="Annullato","Annullata",IF(Spese!$K$71="Sospeso","Sospesa",IF(Spese!$K$71="Da valutare","Da valutare",IF(E1596="","Da completare",IF(D1596&lt;=Spese!$J$71,"Saldata",IF(E1596&lt;Parametri!$B$3,"Scaduta",IF(E1596&lt;=Parametri!$B$3+Parametri!$B$4,"In scadenza","Programmata"))))))),"Da completare"))</f>
        <v/>
      </c>
      <c r="H1596" s="27">
        <f>IF(A1596="","",Spese!$D$71)</f>
        <v/>
      </c>
    </row>
    <row r="1597">
      <c r="A1597" s="5">
        <f>IFERROR(IF(OR(Spese!$A$71="",9&gt;Spese!$G$71),"",Spese!$A$71),"")</f>
        <v/>
      </c>
      <c r="B1597" s="23">
        <f>IF(A1597="","",Spese!$B$71)</f>
        <v/>
      </c>
      <c r="C1597" s="23">
        <f>IF(A1597="","",Spese!$C$71)</f>
        <v/>
      </c>
      <c r="D1597" s="6">
        <f>IF(A1597="","",9)</f>
        <v/>
      </c>
      <c r="E1597" s="21">
        <f>IF(A1597="","",IFERROR(EDATE(Spese!$I$71,(D1597-1)*Spese!$H$71),""))</f>
        <v/>
      </c>
      <c r="F1597" s="38">
        <f>IF(A1597="","",IFERROR(IF(D1597=Spese!$G$71,Spese!$L$71-Spese!$M$71*(Spese!$G$71-1),Spese!$M$71),""))</f>
        <v/>
      </c>
      <c r="G1597" s="5">
        <f>IF(A1597="","",IFERROR(IF(Spese!$K$71="Annullato","Annullata",IF(Spese!$K$71="Sospeso","Sospesa",IF(Spese!$K$71="Da valutare","Da valutare",IF(E1597="","Da completare",IF(D1597&lt;=Spese!$J$71,"Saldata",IF(E1597&lt;Parametri!$B$3,"Scaduta",IF(E1597&lt;=Parametri!$B$3+Parametri!$B$4,"In scadenza","Programmata"))))))),"Da completare"))</f>
        <v/>
      </c>
      <c r="H1597" s="23">
        <f>IF(A1597="","",Spese!$D$71)</f>
        <v/>
      </c>
    </row>
    <row r="1598">
      <c r="A1598" s="9">
        <f>IFERROR(IF(OR(Spese!$A$71="",10&gt;Spese!$G$71),"",Spese!$A$71),"")</f>
        <v/>
      </c>
      <c r="B1598" s="27">
        <f>IF(A1598="","",Spese!$B$71)</f>
        <v/>
      </c>
      <c r="C1598" s="27">
        <f>IF(A1598="","",Spese!$C$71)</f>
        <v/>
      </c>
      <c r="D1598" s="10">
        <f>IF(A1598="","",10)</f>
        <v/>
      </c>
      <c r="E1598" s="25">
        <f>IF(A1598="","",IFERROR(EDATE(Spese!$I$71,(D1598-1)*Spese!$H$71),""))</f>
        <v/>
      </c>
      <c r="F1598" s="40">
        <f>IF(A1598="","",IFERROR(IF(D1598=Spese!$G$71,Spese!$L$71-Spese!$M$71*(Spese!$G$71-1),Spese!$M$71),""))</f>
        <v/>
      </c>
      <c r="G1598" s="9">
        <f>IF(A1598="","",IFERROR(IF(Spese!$K$71="Annullato","Annullata",IF(Spese!$K$71="Sospeso","Sospesa",IF(Spese!$K$71="Da valutare","Da valutare",IF(E1598="","Da completare",IF(D1598&lt;=Spese!$J$71,"Saldata",IF(E1598&lt;Parametri!$B$3,"Scaduta",IF(E1598&lt;=Parametri!$B$3+Parametri!$B$4,"In scadenza","Programmata"))))))),"Da completare"))</f>
        <v/>
      </c>
      <c r="H1598" s="27">
        <f>IF(A1598="","",Spese!$D$71)</f>
        <v/>
      </c>
    </row>
    <row r="1599">
      <c r="A1599" s="5">
        <f>IFERROR(IF(OR(Spese!$A$71="",11&gt;Spese!$G$71),"",Spese!$A$71),"")</f>
        <v/>
      </c>
      <c r="B1599" s="23">
        <f>IF(A1599="","",Spese!$B$71)</f>
        <v/>
      </c>
      <c r="C1599" s="23">
        <f>IF(A1599="","",Spese!$C$71)</f>
        <v/>
      </c>
      <c r="D1599" s="6">
        <f>IF(A1599="","",11)</f>
        <v/>
      </c>
      <c r="E1599" s="21">
        <f>IF(A1599="","",IFERROR(EDATE(Spese!$I$71,(D1599-1)*Spese!$H$71),""))</f>
        <v/>
      </c>
      <c r="F1599" s="38">
        <f>IF(A1599="","",IFERROR(IF(D1599=Spese!$G$71,Spese!$L$71-Spese!$M$71*(Spese!$G$71-1),Spese!$M$71),""))</f>
        <v/>
      </c>
      <c r="G1599" s="5">
        <f>IF(A1599="","",IFERROR(IF(Spese!$K$71="Annullato","Annullata",IF(Spese!$K$71="Sospeso","Sospesa",IF(Spese!$K$71="Da valutare","Da valutare",IF(E1599="","Da completare",IF(D1599&lt;=Spese!$J$71,"Saldata",IF(E1599&lt;Parametri!$B$3,"Scaduta",IF(E1599&lt;=Parametri!$B$3+Parametri!$B$4,"In scadenza","Programmata"))))))),"Da completare"))</f>
        <v/>
      </c>
      <c r="H1599" s="23">
        <f>IF(A1599="","",Spese!$D$71)</f>
        <v/>
      </c>
    </row>
    <row r="1600">
      <c r="A1600" s="9">
        <f>IFERROR(IF(OR(Spese!$A$71="",12&gt;Spese!$G$71),"",Spese!$A$71),"")</f>
        <v/>
      </c>
      <c r="B1600" s="27">
        <f>IF(A1600="","",Spese!$B$71)</f>
        <v/>
      </c>
      <c r="C1600" s="27">
        <f>IF(A1600="","",Spese!$C$71)</f>
        <v/>
      </c>
      <c r="D1600" s="10">
        <f>IF(A1600="","",12)</f>
        <v/>
      </c>
      <c r="E1600" s="25">
        <f>IF(A1600="","",IFERROR(EDATE(Spese!$I$71,(D1600-1)*Spese!$H$71),""))</f>
        <v/>
      </c>
      <c r="F1600" s="40">
        <f>IF(A1600="","",IFERROR(IF(D1600=Spese!$G$71,Spese!$L$71-Spese!$M$71*(Spese!$G$71-1),Spese!$M$71),""))</f>
        <v/>
      </c>
      <c r="G1600" s="9">
        <f>IF(A1600="","",IFERROR(IF(Spese!$K$71="Annullato","Annullata",IF(Spese!$K$71="Sospeso","Sospesa",IF(Spese!$K$71="Da valutare","Da valutare",IF(E1600="","Da completare",IF(D1600&lt;=Spese!$J$71,"Saldata",IF(E1600&lt;Parametri!$B$3,"Scaduta",IF(E1600&lt;=Parametri!$B$3+Parametri!$B$4,"In scadenza","Programmata"))))))),"Da completare"))</f>
        <v/>
      </c>
      <c r="H1600" s="27">
        <f>IF(A1600="","",Spese!$D$71)</f>
        <v/>
      </c>
    </row>
    <row r="1601">
      <c r="A1601" s="5">
        <f>IFERROR(IF(OR(Spese!$A$71="",13&gt;Spese!$G$71),"",Spese!$A$71),"")</f>
        <v/>
      </c>
      <c r="B1601" s="23">
        <f>IF(A1601="","",Spese!$B$71)</f>
        <v/>
      </c>
      <c r="C1601" s="23">
        <f>IF(A1601="","",Spese!$C$71)</f>
        <v/>
      </c>
      <c r="D1601" s="6">
        <f>IF(A1601="","",13)</f>
        <v/>
      </c>
      <c r="E1601" s="21">
        <f>IF(A1601="","",IFERROR(EDATE(Spese!$I$71,(D1601-1)*Spese!$H$71),""))</f>
        <v/>
      </c>
      <c r="F1601" s="38">
        <f>IF(A1601="","",IFERROR(IF(D1601=Spese!$G$71,Spese!$L$71-Spese!$M$71*(Spese!$G$71-1),Spese!$M$71),""))</f>
        <v/>
      </c>
      <c r="G1601" s="5">
        <f>IF(A1601="","",IFERROR(IF(Spese!$K$71="Annullato","Annullata",IF(Spese!$K$71="Sospeso","Sospesa",IF(Spese!$K$71="Da valutare","Da valutare",IF(E1601="","Da completare",IF(D1601&lt;=Spese!$J$71,"Saldata",IF(E1601&lt;Parametri!$B$3,"Scaduta",IF(E1601&lt;=Parametri!$B$3+Parametri!$B$4,"In scadenza","Programmata"))))))),"Da completare"))</f>
        <v/>
      </c>
      <c r="H1601" s="23">
        <f>IF(A1601="","",Spese!$D$71)</f>
        <v/>
      </c>
    </row>
    <row r="1602">
      <c r="A1602" s="9">
        <f>IFERROR(IF(OR(Spese!$A$71="",14&gt;Spese!$G$71),"",Spese!$A$71),"")</f>
        <v/>
      </c>
      <c r="B1602" s="27">
        <f>IF(A1602="","",Spese!$B$71)</f>
        <v/>
      </c>
      <c r="C1602" s="27">
        <f>IF(A1602="","",Spese!$C$71)</f>
        <v/>
      </c>
      <c r="D1602" s="10">
        <f>IF(A1602="","",14)</f>
        <v/>
      </c>
      <c r="E1602" s="25">
        <f>IF(A1602="","",IFERROR(EDATE(Spese!$I$71,(D1602-1)*Spese!$H$71),""))</f>
        <v/>
      </c>
      <c r="F1602" s="40">
        <f>IF(A1602="","",IFERROR(IF(D1602=Spese!$G$71,Spese!$L$71-Spese!$M$71*(Spese!$G$71-1),Spese!$M$71),""))</f>
        <v/>
      </c>
      <c r="G1602" s="9">
        <f>IF(A1602="","",IFERROR(IF(Spese!$K$71="Annullato","Annullata",IF(Spese!$K$71="Sospeso","Sospesa",IF(Spese!$K$71="Da valutare","Da valutare",IF(E1602="","Da completare",IF(D1602&lt;=Spese!$J$71,"Saldata",IF(E1602&lt;Parametri!$B$3,"Scaduta",IF(E1602&lt;=Parametri!$B$3+Parametri!$B$4,"In scadenza","Programmata"))))))),"Da completare"))</f>
        <v/>
      </c>
      <c r="H1602" s="27">
        <f>IF(A1602="","",Spese!$D$71)</f>
        <v/>
      </c>
    </row>
    <row r="1603">
      <c r="A1603" s="5">
        <f>IFERROR(IF(OR(Spese!$A$71="",15&gt;Spese!$G$71),"",Spese!$A$71),"")</f>
        <v/>
      </c>
      <c r="B1603" s="23">
        <f>IF(A1603="","",Spese!$B$71)</f>
        <v/>
      </c>
      <c r="C1603" s="23">
        <f>IF(A1603="","",Spese!$C$71)</f>
        <v/>
      </c>
      <c r="D1603" s="6">
        <f>IF(A1603="","",15)</f>
        <v/>
      </c>
      <c r="E1603" s="21">
        <f>IF(A1603="","",IFERROR(EDATE(Spese!$I$71,(D1603-1)*Spese!$H$71),""))</f>
        <v/>
      </c>
      <c r="F1603" s="38">
        <f>IF(A1603="","",IFERROR(IF(D1603=Spese!$G$71,Spese!$L$71-Spese!$M$71*(Spese!$G$71-1),Spese!$M$71),""))</f>
        <v/>
      </c>
      <c r="G1603" s="5">
        <f>IF(A1603="","",IFERROR(IF(Spese!$K$71="Annullato","Annullata",IF(Spese!$K$71="Sospeso","Sospesa",IF(Spese!$K$71="Da valutare","Da valutare",IF(E1603="","Da completare",IF(D1603&lt;=Spese!$J$71,"Saldata",IF(E1603&lt;Parametri!$B$3,"Scaduta",IF(E1603&lt;=Parametri!$B$3+Parametri!$B$4,"In scadenza","Programmata"))))))),"Da completare"))</f>
        <v/>
      </c>
      <c r="H1603" s="23">
        <f>IF(A1603="","",Spese!$D$71)</f>
        <v/>
      </c>
    </row>
    <row r="1604">
      <c r="A1604" s="9">
        <f>IFERROR(IF(OR(Spese!$A$71="",16&gt;Spese!$G$71),"",Spese!$A$71),"")</f>
        <v/>
      </c>
      <c r="B1604" s="27">
        <f>IF(A1604="","",Spese!$B$71)</f>
        <v/>
      </c>
      <c r="C1604" s="27">
        <f>IF(A1604="","",Spese!$C$71)</f>
        <v/>
      </c>
      <c r="D1604" s="10">
        <f>IF(A1604="","",16)</f>
        <v/>
      </c>
      <c r="E1604" s="25">
        <f>IF(A1604="","",IFERROR(EDATE(Spese!$I$71,(D1604-1)*Spese!$H$71),""))</f>
        <v/>
      </c>
      <c r="F1604" s="40">
        <f>IF(A1604="","",IFERROR(IF(D1604=Spese!$G$71,Spese!$L$71-Spese!$M$71*(Spese!$G$71-1),Spese!$M$71),""))</f>
        <v/>
      </c>
      <c r="G1604" s="9">
        <f>IF(A1604="","",IFERROR(IF(Spese!$K$71="Annullato","Annullata",IF(Spese!$K$71="Sospeso","Sospesa",IF(Spese!$K$71="Da valutare","Da valutare",IF(E1604="","Da completare",IF(D1604&lt;=Spese!$J$71,"Saldata",IF(E1604&lt;Parametri!$B$3,"Scaduta",IF(E1604&lt;=Parametri!$B$3+Parametri!$B$4,"In scadenza","Programmata"))))))),"Da completare"))</f>
        <v/>
      </c>
      <c r="H1604" s="27">
        <f>IF(A1604="","",Spese!$D$71)</f>
        <v/>
      </c>
    </row>
    <row r="1605">
      <c r="A1605" s="5">
        <f>IFERROR(IF(OR(Spese!$A$71="",17&gt;Spese!$G$71),"",Spese!$A$71),"")</f>
        <v/>
      </c>
      <c r="B1605" s="23">
        <f>IF(A1605="","",Spese!$B$71)</f>
        <v/>
      </c>
      <c r="C1605" s="23">
        <f>IF(A1605="","",Spese!$C$71)</f>
        <v/>
      </c>
      <c r="D1605" s="6">
        <f>IF(A1605="","",17)</f>
        <v/>
      </c>
      <c r="E1605" s="21">
        <f>IF(A1605="","",IFERROR(EDATE(Spese!$I$71,(D1605-1)*Spese!$H$71),""))</f>
        <v/>
      </c>
      <c r="F1605" s="38">
        <f>IF(A1605="","",IFERROR(IF(D1605=Spese!$G$71,Spese!$L$71-Spese!$M$71*(Spese!$G$71-1),Spese!$M$71),""))</f>
        <v/>
      </c>
      <c r="G1605" s="5">
        <f>IF(A1605="","",IFERROR(IF(Spese!$K$71="Annullato","Annullata",IF(Spese!$K$71="Sospeso","Sospesa",IF(Spese!$K$71="Da valutare","Da valutare",IF(E1605="","Da completare",IF(D1605&lt;=Spese!$J$71,"Saldata",IF(E1605&lt;Parametri!$B$3,"Scaduta",IF(E1605&lt;=Parametri!$B$3+Parametri!$B$4,"In scadenza","Programmata"))))))),"Da completare"))</f>
        <v/>
      </c>
      <c r="H1605" s="23">
        <f>IF(A1605="","",Spese!$D$71)</f>
        <v/>
      </c>
    </row>
    <row r="1606">
      <c r="A1606" s="9">
        <f>IFERROR(IF(OR(Spese!$A$71="",18&gt;Spese!$G$71),"",Spese!$A$71),"")</f>
        <v/>
      </c>
      <c r="B1606" s="27">
        <f>IF(A1606="","",Spese!$B$71)</f>
        <v/>
      </c>
      <c r="C1606" s="27">
        <f>IF(A1606="","",Spese!$C$71)</f>
        <v/>
      </c>
      <c r="D1606" s="10">
        <f>IF(A1606="","",18)</f>
        <v/>
      </c>
      <c r="E1606" s="25">
        <f>IF(A1606="","",IFERROR(EDATE(Spese!$I$71,(D1606-1)*Spese!$H$71),""))</f>
        <v/>
      </c>
      <c r="F1606" s="40">
        <f>IF(A1606="","",IFERROR(IF(D1606=Spese!$G$71,Spese!$L$71-Spese!$M$71*(Spese!$G$71-1),Spese!$M$71),""))</f>
        <v/>
      </c>
      <c r="G1606" s="9">
        <f>IF(A1606="","",IFERROR(IF(Spese!$K$71="Annullato","Annullata",IF(Spese!$K$71="Sospeso","Sospesa",IF(Spese!$K$71="Da valutare","Da valutare",IF(E1606="","Da completare",IF(D1606&lt;=Spese!$J$71,"Saldata",IF(E1606&lt;Parametri!$B$3,"Scaduta",IF(E1606&lt;=Parametri!$B$3+Parametri!$B$4,"In scadenza","Programmata"))))))),"Da completare"))</f>
        <v/>
      </c>
      <c r="H1606" s="27">
        <f>IF(A1606="","",Spese!$D$71)</f>
        <v/>
      </c>
    </row>
    <row r="1607">
      <c r="A1607" s="5">
        <f>IFERROR(IF(OR(Spese!$A$71="",19&gt;Spese!$G$71),"",Spese!$A$71),"")</f>
        <v/>
      </c>
      <c r="B1607" s="23">
        <f>IF(A1607="","",Spese!$B$71)</f>
        <v/>
      </c>
      <c r="C1607" s="23">
        <f>IF(A1607="","",Spese!$C$71)</f>
        <v/>
      </c>
      <c r="D1607" s="6">
        <f>IF(A1607="","",19)</f>
        <v/>
      </c>
      <c r="E1607" s="21">
        <f>IF(A1607="","",IFERROR(EDATE(Spese!$I$71,(D1607-1)*Spese!$H$71),""))</f>
        <v/>
      </c>
      <c r="F1607" s="38">
        <f>IF(A1607="","",IFERROR(IF(D1607=Spese!$G$71,Spese!$L$71-Spese!$M$71*(Spese!$G$71-1),Spese!$M$71),""))</f>
        <v/>
      </c>
      <c r="G1607" s="5">
        <f>IF(A1607="","",IFERROR(IF(Spese!$K$71="Annullato","Annullata",IF(Spese!$K$71="Sospeso","Sospesa",IF(Spese!$K$71="Da valutare","Da valutare",IF(E1607="","Da completare",IF(D1607&lt;=Spese!$J$71,"Saldata",IF(E1607&lt;Parametri!$B$3,"Scaduta",IF(E1607&lt;=Parametri!$B$3+Parametri!$B$4,"In scadenza","Programmata"))))))),"Da completare"))</f>
        <v/>
      </c>
      <c r="H1607" s="23">
        <f>IF(A1607="","",Spese!$D$71)</f>
        <v/>
      </c>
    </row>
    <row r="1608">
      <c r="A1608" s="9">
        <f>IFERROR(IF(OR(Spese!$A$71="",20&gt;Spese!$G$71),"",Spese!$A$71),"")</f>
        <v/>
      </c>
      <c r="B1608" s="27">
        <f>IF(A1608="","",Spese!$B$71)</f>
        <v/>
      </c>
      <c r="C1608" s="27">
        <f>IF(A1608="","",Spese!$C$71)</f>
        <v/>
      </c>
      <c r="D1608" s="10">
        <f>IF(A1608="","",20)</f>
        <v/>
      </c>
      <c r="E1608" s="25">
        <f>IF(A1608="","",IFERROR(EDATE(Spese!$I$71,(D1608-1)*Spese!$H$71),""))</f>
        <v/>
      </c>
      <c r="F1608" s="40">
        <f>IF(A1608="","",IFERROR(IF(D1608=Spese!$G$71,Spese!$L$71-Spese!$M$71*(Spese!$G$71-1),Spese!$M$71),""))</f>
        <v/>
      </c>
      <c r="G1608" s="9">
        <f>IF(A1608="","",IFERROR(IF(Spese!$K$71="Annullato","Annullata",IF(Spese!$K$71="Sospeso","Sospesa",IF(Spese!$K$71="Da valutare","Da valutare",IF(E1608="","Da completare",IF(D1608&lt;=Spese!$J$71,"Saldata",IF(E1608&lt;Parametri!$B$3,"Scaduta",IF(E1608&lt;=Parametri!$B$3+Parametri!$B$4,"In scadenza","Programmata"))))))),"Da completare"))</f>
        <v/>
      </c>
      <c r="H1608" s="27">
        <f>IF(A1608="","",Spese!$D$71)</f>
        <v/>
      </c>
    </row>
    <row r="1609">
      <c r="A1609" s="5">
        <f>IFERROR(IF(OR(Spese!$A$71="",21&gt;Spese!$G$71),"",Spese!$A$71),"")</f>
        <v/>
      </c>
      <c r="B1609" s="23">
        <f>IF(A1609="","",Spese!$B$71)</f>
        <v/>
      </c>
      <c r="C1609" s="23">
        <f>IF(A1609="","",Spese!$C$71)</f>
        <v/>
      </c>
      <c r="D1609" s="6">
        <f>IF(A1609="","",21)</f>
        <v/>
      </c>
      <c r="E1609" s="21">
        <f>IF(A1609="","",IFERROR(EDATE(Spese!$I$71,(D1609-1)*Spese!$H$71),""))</f>
        <v/>
      </c>
      <c r="F1609" s="38">
        <f>IF(A1609="","",IFERROR(IF(D1609=Spese!$G$71,Spese!$L$71-Spese!$M$71*(Spese!$G$71-1),Spese!$M$71),""))</f>
        <v/>
      </c>
      <c r="G1609" s="5">
        <f>IF(A1609="","",IFERROR(IF(Spese!$K$71="Annullato","Annullata",IF(Spese!$K$71="Sospeso","Sospesa",IF(Spese!$K$71="Da valutare","Da valutare",IF(E1609="","Da completare",IF(D1609&lt;=Spese!$J$71,"Saldata",IF(E1609&lt;Parametri!$B$3,"Scaduta",IF(E1609&lt;=Parametri!$B$3+Parametri!$B$4,"In scadenza","Programmata"))))))),"Da completare"))</f>
        <v/>
      </c>
      <c r="H1609" s="23">
        <f>IF(A1609="","",Spese!$D$71)</f>
        <v/>
      </c>
    </row>
    <row r="1610">
      <c r="A1610" s="9">
        <f>IFERROR(IF(OR(Spese!$A$71="",22&gt;Spese!$G$71),"",Spese!$A$71),"")</f>
        <v/>
      </c>
      <c r="B1610" s="27">
        <f>IF(A1610="","",Spese!$B$71)</f>
        <v/>
      </c>
      <c r="C1610" s="27">
        <f>IF(A1610="","",Spese!$C$71)</f>
        <v/>
      </c>
      <c r="D1610" s="10">
        <f>IF(A1610="","",22)</f>
        <v/>
      </c>
      <c r="E1610" s="25">
        <f>IF(A1610="","",IFERROR(EDATE(Spese!$I$71,(D1610-1)*Spese!$H$71),""))</f>
        <v/>
      </c>
      <c r="F1610" s="40">
        <f>IF(A1610="","",IFERROR(IF(D1610=Spese!$G$71,Spese!$L$71-Spese!$M$71*(Spese!$G$71-1),Spese!$M$71),""))</f>
        <v/>
      </c>
      <c r="G1610" s="9">
        <f>IF(A1610="","",IFERROR(IF(Spese!$K$71="Annullato","Annullata",IF(Spese!$K$71="Sospeso","Sospesa",IF(Spese!$K$71="Da valutare","Da valutare",IF(E1610="","Da completare",IF(D1610&lt;=Spese!$J$71,"Saldata",IF(E1610&lt;Parametri!$B$3,"Scaduta",IF(E1610&lt;=Parametri!$B$3+Parametri!$B$4,"In scadenza","Programmata"))))))),"Da completare"))</f>
        <v/>
      </c>
      <c r="H1610" s="27">
        <f>IF(A1610="","",Spese!$D$71)</f>
        <v/>
      </c>
    </row>
    <row r="1611">
      <c r="A1611" s="5">
        <f>IFERROR(IF(OR(Spese!$A$71="",23&gt;Spese!$G$71),"",Spese!$A$71),"")</f>
        <v/>
      </c>
      <c r="B1611" s="23">
        <f>IF(A1611="","",Spese!$B$71)</f>
        <v/>
      </c>
      <c r="C1611" s="23">
        <f>IF(A1611="","",Spese!$C$71)</f>
        <v/>
      </c>
      <c r="D1611" s="6">
        <f>IF(A1611="","",23)</f>
        <v/>
      </c>
      <c r="E1611" s="21">
        <f>IF(A1611="","",IFERROR(EDATE(Spese!$I$71,(D1611-1)*Spese!$H$71),""))</f>
        <v/>
      </c>
      <c r="F1611" s="38">
        <f>IF(A1611="","",IFERROR(IF(D1611=Spese!$G$71,Spese!$L$71-Spese!$M$71*(Spese!$G$71-1),Spese!$M$71),""))</f>
        <v/>
      </c>
      <c r="G1611" s="5">
        <f>IF(A1611="","",IFERROR(IF(Spese!$K$71="Annullato","Annullata",IF(Spese!$K$71="Sospeso","Sospesa",IF(Spese!$K$71="Da valutare","Da valutare",IF(E1611="","Da completare",IF(D1611&lt;=Spese!$J$71,"Saldata",IF(E1611&lt;Parametri!$B$3,"Scaduta",IF(E1611&lt;=Parametri!$B$3+Parametri!$B$4,"In scadenza","Programmata"))))))),"Da completare"))</f>
        <v/>
      </c>
      <c r="H1611" s="23">
        <f>IF(A1611="","",Spese!$D$71)</f>
        <v/>
      </c>
    </row>
    <row r="1612">
      <c r="A1612" s="9">
        <f>IFERROR(IF(OR(Spese!$A$71="",24&gt;Spese!$G$71),"",Spese!$A$71),"")</f>
        <v/>
      </c>
      <c r="B1612" s="27">
        <f>IF(A1612="","",Spese!$B$71)</f>
        <v/>
      </c>
      <c r="C1612" s="27">
        <f>IF(A1612="","",Spese!$C$71)</f>
        <v/>
      </c>
      <c r="D1612" s="10">
        <f>IF(A1612="","",24)</f>
        <v/>
      </c>
      <c r="E1612" s="25">
        <f>IF(A1612="","",IFERROR(EDATE(Spese!$I$71,(D1612-1)*Spese!$H$71),""))</f>
        <v/>
      </c>
      <c r="F1612" s="40">
        <f>IF(A1612="","",IFERROR(IF(D1612=Spese!$G$71,Spese!$L$71-Spese!$M$71*(Spese!$G$71-1),Spese!$M$71),""))</f>
        <v/>
      </c>
      <c r="G1612" s="9">
        <f>IF(A1612="","",IFERROR(IF(Spese!$K$71="Annullato","Annullata",IF(Spese!$K$71="Sospeso","Sospesa",IF(Spese!$K$71="Da valutare","Da valutare",IF(E1612="","Da completare",IF(D1612&lt;=Spese!$J$71,"Saldata",IF(E1612&lt;Parametri!$B$3,"Scaduta",IF(E1612&lt;=Parametri!$B$3+Parametri!$B$4,"In scadenza","Programmata"))))))),"Da completare"))</f>
        <v/>
      </c>
      <c r="H1612" s="27">
        <f>IF(A1612="","",Spese!$D$71)</f>
        <v/>
      </c>
    </row>
    <row r="1613">
      <c r="A1613" s="5">
        <f>IFERROR(IF(OR(Spese!$A$72="",1&gt;Spese!$G$72),"",Spese!$A$72),"")</f>
        <v/>
      </c>
      <c r="B1613" s="23">
        <f>IF(A1613="","",Spese!$B$72)</f>
        <v/>
      </c>
      <c r="C1613" s="23">
        <f>IF(A1613="","",Spese!$C$72)</f>
        <v/>
      </c>
      <c r="D1613" s="6">
        <f>IF(A1613="","",1)</f>
        <v/>
      </c>
      <c r="E1613" s="21">
        <f>IF(A1613="","",IFERROR(EDATE(Spese!$I$72,(D1613-1)*Spese!$H$72),""))</f>
        <v/>
      </c>
      <c r="F1613" s="38">
        <f>IF(A1613="","",IFERROR(IF(D1613=Spese!$G$72,Spese!$L$72-Spese!$M$72*(Spese!$G$72-1),Spese!$M$72),""))</f>
        <v/>
      </c>
      <c r="G1613" s="5">
        <f>IF(A1613="","",IFERROR(IF(Spese!$K$72="Annullato","Annullata",IF(Spese!$K$72="Sospeso","Sospesa",IF(Spese!$K$72="Da valutare","Da valutare",IF(E1613="","Da completare",IF(D1613&lt;=Spese!$J$72,"Saldata",IF(E1613&lt;Parametri!$B$3,"Scaduta",IF(E1613&lt;=Parametri!$B$3+Parametri!$B$4,"In scadenza","Programmata"))))))),"Da completare"))</f>
        <v/>
      </c>
      <c r="H1613" s="23">
        <f>IF(A1613="","",Spese!$D$72)</f>
        <v/>
      </c>
    </row>
    <row r="1614">
      <c r="A1614" s="9">
        <f>IFERROR(IF(OR(Spese!$A$72="",2&gt;Spese!$G$72),"",Spese!$A$72),"")</f>
        <v/>
      </c>
      <c r="B1614" s="27">
        <f>IF(A1614="","",Spese!$B$72)</f>
        <v/>
      </c>
      <c r="C1614" s="27">
        <f>IF(A1614="","",Spese!$C$72)</f>
        <v/>
      </c>
      <c r="D1614" s="10">
        <f>IF(A1614="","",2)</f>
        <v/>
      </c>
      <c r="E1614" s="25">
        <f>IF(A1614="","",IFERROR(EDATE(Spese!$I$72,(D1614-1)*Spese!$H$72),""))</f>
        <v/>
      </c>
      <c r="F1614" s="40">
        <f>IF(A1614="","",IFERROR(IF(D1614=Spese!$G$72,Spese!$L$72-Spese!$M$72*(Spese!$G$72-1),Spese!$M$72),""))</f>
        <v/>
      </c>
      <c r="G1614" s="9">
        <f>IF(A1614="","",IFERROR(IF(Spese!$K$72="Annullato","Annullata",IF(Spese!$K$72="Sospeso","Sospesa",IF(Spese!$K$72="Da valutare","Da valutare",IF(E1614="","Da completare",IF(D1614&lt;=Spese!$J$72,"Saldata",IF(E1614&lt;Parametri!$B$3,"Scaduta",IF(E1614&lt;=Parametri!$B$3+Parametri!$B$4,"In scadenza","Programmata"))))))),"Da completare"))</f>
        <v/>
      </c>
      <c r="H1614" s="27">
        <f>IF(A1614="","",Spese!$D$72)</f>
        <v/>
      </c>
    </row>
    <row r="1615">
      <c r="A1615" s="5">
        <f>IFERROR(IF(OR(Spese!$A$72="",3&gt;Spese!$G$72),"",Spese!$A$72),"")</f>
        <v/>
      </c>
      <c r="B1615" s="23">
        <f>IF(A1615="","",Spese!$B$72)</f>
        <v/>
      </c>
      <c r="C1615" s="23">
        <f>IF(A1615="","",Spese!$C$72)</f>
        <v/>
      </c>
      <c r="D1615" s="6">
        <f>IF(A1615="","",3)</f>
        <v/>
      </c>
      <c r="E1615" s="21">
        <f>IF(A1615="","",IFERROR(EDATE(Spese!$I$72,(D1615-1)*Spese!$H$72),""))</f>
        <v/>
      </c>
      <c r="F1615" s="38">
        <f>IF(A1615="","",IFERROR(IF(D1615=Spese!$G$72,Spese!$L$72-Spese!$M$72*(Spese!$G$72-1),Spese!$M$72),""))</f>
        <v/>
      </c>
      <c r="G1615" s="5">
        <f>IF(A1615="","",IFERROR(IF(Spese!$K$72="Annullato","Annullata",IF(Spese!$K$72="Sospeso","Sospesa",IF(Spese!$K$72="Da valutare","Da valutare",IF(E1615="","Da completare",IF(D1615&lt;=Spese!$J$72,"Saldata",IF(E1615&lt;Parametri!$B$3,"Scaduta",IF(E1615&lt;=Parametri!$B$3+Parametri!$B$4,"In scadenza","Programmata"))))))),"Da completare"))</f>
        <v/>
      </c>
      <c r="H1615" s="23">
        <f>IF(A1615="","",Spese!$D$72)</f>
        <v/>
      </c>
    </row>
    <row r="1616">
      <c r="A1616" s="9">
        <f>IFERROR(IF(OR(Spese!$A$72="",4&gt;Spese!$G$72),"",Spese!$A$72),"")</f>
        <v/>
      </c>
      <c r="B1616" s="27">
        <f>IF(A1616="","",Spese!$B$72)</f>
        <v/>
      </c>
      <c r="C1616" s="27">
        <f>IF(A1616="","",Spese!$C$72)</f>
        <v/>
      </c>
      <c r="D1616" s="10">
        <f>IF(A1616="","",4)</f>
        <v/>
      </c>
      <c r="E1616" s="25">
        <f>IF(A1616="","",IFERROR(EDATE(Spese!$I$72,(D1616-1)*Spese!$H$72),""))</f>
        <v/>
      </c>
      <c r="F1616" s="40">
        <f>IF(A1616="","",IFERROR(IF(D1616=Spese!$G$72,Spese!$L$72-Spese!$M$72*(Spese!$G$72-1),Spese!$M$72),""))</f>
        <v/>
      </c>
      <c r="G1616" s="9">
        <f>IF(A1616="","",IFERROR(IF(Spese!$K$72="Annullato","Annullata",IF(Spese!$K$72="Sospeso","Sospesa",IF(Spese!$K$72="Da valutare","Da valutare",IF(E1616="","Da completare",IF(D1616&lt;=Spese!$J$72,"Saldata",IF(E1616&lt;Parametri!$B$3,"Scaduta",IF(E1616&lt;=Parametri!$B$3+Parametri!$B$4,"In scadenza","Programmata"))))))),"Da completare"))</f>
        <v/>
      </c>
      <c r="H1616" s="27">
        <f>IF(A1616="","",Spese!$D$72)</f>
        <v/>
      </c>
    </row>
    <row r="1617">
      <c r="A1617" s="5">
        <f>IFERROR(IF(OR(Spese!$A$72="",5&gt;Spese!$G$72),"",Spese!$A$72),"")</f>
        <v/>
      </c>
      <c r="B1617" s="23">
        <f>IF(A1617="","",Spese!$B$72)</f>
        <v/>
      </c>
      <c r="C1617" s="23">
        <f>IF(A1617="","",Spese!$C$72)</f>
        <v/>
      </c>
      <c r="D1617" s="6">
        <f>IF(A1617="","",5)</f>
        <v/>
      </c>
      <c r="E1617" s="21">
        <f>IF(A1617="","",IFERROR(EDATE(Spese!$I$72,(D1617-1)*Spese!$H$72),""))</f>
        <v/>
      </c>
      <c r="F1617" s="38">
        <f>IF(A1617="","",IFERROR(IF(D1617=Spese!$G$72,Spese!$L$72-Spese!$M$72*(Spese!$G$72-1),Spese!$M$72),""))</f>
        <v/>
      </c>
      <c r="G1617" s="5">
        <f>IF(A1617="","",IFERROR(IF(Spese!$K$72="Annullato","Annullata",IF(Spese!$K$72="Sospeso","Sospesa",IF(Spese!$K$72="Da valutare","Da valutare",IF(E1617="","Da completare",IF(D1617&lt;=Spese!$J$72,"Saldata",IF(E1617&lt;Parametri!$B$3,"Scaduta",IF(E1617&lt;=Parametri!$B$3+Parametri!$B$4,"In scadenza","Programmata"))))))),"Da completare"))</f>
        <v/>
      </c>
      <c r="H1617" s="23">
        <f>IF(A1617="","",Spese!$D$72)</f>
        <v/>
      </c>
    </row>
    <row r="1618">
      <c r="A1618" s="9">
        <f>IFERROR(IF(OR(Spese!$A$72="",6&gt;Spese!$G$72),"",Spese!$A$72),"")</f>
        <v/>
      </c>
      <c r="B1618" s="27">
        <f>IF(A1618="","",Spese!$B$72)</f>
        <v/>
      </c>
      <c r="C1618" s="27">
        <f>IF(A1618="","",Spese!$C$72)</f>
        <v/>
      </c>
      <c r="D1618" s="10">
        <f>IF(A1618="","",6)</f>
        <v/>
      </c>
      <c r="E1618" s="25">
        <f>IF(A1618="","",IFERROR(EDATE(Spese!$I$72,(D1618-1)*Spese!$H$72),""))</f>
        <v/>
      </c>
      <c r="F1618" s="40">
        <f>IF(A1618="","",IFERROR(IF(D1618=Spese!$G$72,Spese!$L$72-Spese!$M$72*(Spese!$G$72-1),Spese!$M$72),""))</f>
        <v/>
      </c>
      <c r="G1618" s="9">
        <f>IF(A1618="","",IFERROR(IF(Spese!$K$72="Annullato","Annullata",IF(Spese!$K$72="Sospeso","Sospesa",IF(Spese!$K$72="Da valutare","Da valutare",IF(E1618="","Da completare",IF(D1618&lt;=Spese!$J$72,"Saldata",IF(E1618&lt;Parametri!$B$3,"Scaduta",IF(E1618&lt;=Parametri!$B$3+Parametri!$B$4,"In scadenza","Programmata"))))))),"Da completare"))</f>
        <v/>
      </c>
      <c r="H1618" s="27">
        <f>IF(A1618="","",Spese!$D$72)</f>
        <v/>
      </c>
    </row>
    <row r="1619">
      <c r="A1619" s="5">
        <f>IFERROR(IF(OR(Spese!$A$72="",7&gt;Spese!$G$72),"",Spese!$A$72),"")</f>
        <v/>
      </c>
      <c r="B1619" s="23">
        <f>IF(A1619="","",Spese!$B$72)</f>
        <v/>
      </c>
      <c r="C1619" s="23">
        <f>IF(A1619="","",Spese!$C$72)</f>
        <v/>
      </c>
      <c r="D1619" s="6">
        <f>IF(A1619="","",7)</f>
        <v/>
      </c>
      <c r="E1619" s="21">
        <f>IF(A1619="","",IFERROR(EDATE(Spese!$I$72,(D1619-1)*Spese!$H$72),""))</f>
        <v/>
      </c>
      <c r="F1619" s="38">
        <f>IF(A1619="","",IFERROR(IF(D1619=Spese!$G$72,Spese!$L$72-Spese!$M$72*(Spese!$G$72-1),Spese!$M$72),""))</f>
        <v/>
      </c>
      <c r="G1619" s="5">
        <f>IF(A1619="","",IFERROR(IF(Spese!$K$72="Annullato","Annullata",IF(Spese!$K$72="Sospeso","Sospesa",IF(Spese!$K$72="Da valutare","Da valutare",IF(E1619="","Da completare",IF(D1619&lt;=Spese!$J$72,"Saldata",IF(E1619&lt;Parametri!$B$3,"Scaduta",IF(E1619&lt;=Parametri!$B$3+Parametri!$B$4,"In scadenza","Programmata"))))))),"Da completare"))</f>
        <v/>
      </c>
      <c r="H1619" s="23">
        <f>IF(A1619="","",Spese!$D$72)</f>
        <v/>
      </c>
    </row>
    <row r="1620">
      <c r="A1620" s="9">
        <f>IFERROR(IF(OR(Spese!$A$72="",8&gt;Spese!$G$72),"",Spese!$A$72),"")</f>
        <v/>
      </c>
      <c r="B1620" s="27">
        <f>IF(A1620="","",Spese!$B$72)</f>
        <v/>
      </c>
      <c r="C1620" s="27">
        <f>IF(A1620="","",Spese!$C$72)</f>
        <v/>
      </c>
      <c r="D1620" s="10">
        <f>IF(A1620="","",8)</f>
        <v/>
      </c>
      <c r="E1620" s="25">
        <f>IF(A1620="","",IFERROR(EDATE(Spese!$I$72,(D1620-1)*Spese!$H$72),""))</f>
        <v/>
      </c>
      <c r="F1620" s="40">
        <f>IF(A1620="","",IFERROR(IF(D1620=Spese!$G$72,Spese!$L$72-Spese!$M$72*(Spese!$G$72-1),Spese!$M$72),""))</f>
        <v/>
      </c>
      <c r="G1620" s="9">
        <f>IF(A1620="","",IFERROR(IF(Spese!$K$72="Annullato","Annullata",IF(Spese!$K$72="Sospeso","Sospesa",IF(Spese!$K$72="Da valutare","Da valutare",IF(E1620="","Da completare",IF(D1620&lt;=Spese!$J$72,"Saldata",IF(E1620&lt;Parametri!$B$3,"Scaduta",IF(E1620&lt;=Parametri!$B$3+Parametri!$B$4,"In scadenza","Programmata"))))))),"Da completare"))</f>
        <v/>
      </c>
      <c r="H1620" s="27">
        <f>IF(A1620="","",Spese!$D$72)</f>
        <v/>
      </c>
    </row>
    <row r="1621">
      <c r="A1621" s="5">
        <f>IFERROR(IF(OR(Spese!$A$72="",9&gt;Spese!$G$72),"",Spese!$A$72),"")</f>
        <v/>
      </c>
      <c r="B1621" s="23">
        <f>IF(A1621="","",Spese!$B$72)</f>
        <v/>
      </c>
      <c r="C1621" s="23">
        <f>IF(A1621="","",Spese!$C$72)</f>
        <v/>
      </c>
      <c r="D1621" s="6">
        <f>IF(A1621="","",9)</f>
        <v/>
      </c>
      <c r="E1621" s="21">
        <f>IF(A1621="","",IFERROR(EDATE(Spese!$I$72,(D1621-1)*Spese!$H$72),""))</f>
        <v/>
      </c>
      <c r="F1621" s="38">
        <f>IF(A1621="","",IFERROR(IF(D1621=Spese!$G$72,Spese!$L$72-Spese!$M$72*(Spese!$G$72-1),Spese!$M$72),""))</f>
        <v/>
      </c>
      <c r="G1621" s="5">
        <f>IF(A1621="","",IFERROR(IF(Spese!$K$72="Annullato","Annullata",IF(Spese!$K$72="Sospeso","Sospesa",IF(Spese!$K$72="Da valutare","Da valutare",IF(E1621="","Da completare",IF(D1621&lt;=Spese!$J$72,"Saldata",IF(E1621&lt;Parametri!$B$3,"Scaduta",IF(E1621&lt;=Parametri!$B$3+Parametri!$B$4,"In scadenza","Programmata"))))))),"Da completare"))</f>
        <v/>
      </c>
      <c r="H1621" s="23">
        <f>IF(A1621="","",Spese!$D$72)</f>
        <v/>
      </c>
    </row>
    <row r="1622">
      <c r="A1622" s="9">
        <f>IFERROR(IF(OR(Spese!$A$72="",10&gt;Spese!$G$72),"",Spese!$A$72),"")</f>
        <v/>
      </c>
      <c r="B1622" s="27">
        <f>IF(A1622="","",Spese!$B$72)</f>
        <v/>
      </c>
      <c r="C1622" s="27">
        <f>IF(A1622="","",Spese!$C$72)</f>
        <v/>
      </c>
      <c r="D1622" s="10">
        <f>IF(A1622="","",10)</f>
        <v/>
      </c>
      <c r="E1622" s="25">
        <f>IF(A1622="","",IFERROR(EDATE(Spese!$I$72,(D1622-1)*Spese!$H$72),""))</f>
        <v/>
      </c>
      <c r="F1622" s="40">
        <f>IF(A1622="","",IFERROR(IF(D1622=Spese!$G$72,Spese!$L$72-Spese!$M$72*(Spese!$G$72-1),Spese!$M$72),""))</f>
        <v/>
      </c>
      <c r="G1622" s="9">
        <f>IF(A1622="","",IFERROR(IF(Spese!$K$72="Annullato","Annullata",IF(Spese!$K$72="Sospeso","Sospesa",IF(Spese!$K$72="Da valutare","Da valutare",IF(E1622="","Da completare",IF(D1622&lt;=Spese!$J$72,"Saldata",IF(E1622&lt;Parametri!$B$3,"Scaduta",IF(E1622&lt;=Parametri!$B$3+Parametri!$B$4,"In scadenza","Programmata"))))))),"Da completare"))</f>
        <v/>
      </c>
      <c r="H1622" s="27">
        <f>IF(A1622="","",Spese!$D$72)</f>
        <v/>
      </c>
    </row>
    <row r="1623">
      <c r="A1623" s="5">
        <f>IFERROR(IF(OR(Spese!$A$72="",11&gt;Spese!$G$72),"",Spese!$A$72),"")</f>
        <v/>
      </c>
      <c r="B1623" s="23">
        <f>IF(A1623="","",Spese!$B$72)</f>
        <v/>
      </c>
      <c r="C1623" s="23">
        <f>IF(A1623="","",Spese!$C$72)</f>
        <v/>
      </c>
      <c r="D1623" s="6">
        <f>IF(A1623="","",11)</f>
        <v/>
      </c>
      <c r="E1623" s="21">
        <f>IF(A1623="","",IFERROR(EDATE(Spese!$I$72,(D1623-1)*Spese!$H$72),""))</f>
        <v/>
      </c>
      <c r="F1623" s="38">
        <f>IF(A1623="","",IFERROR(IF(D1623=Spese!$G$72,Spese!$L$72-Spese!$M$72*(Spese!$G$72-1),Spese!$M$72),""))</f>
        <v/>
      </c>
      <c r="G1623" s="5">
        <f>IF(A1623="","",IFERROR(IF(Spese!$K$72="Annullato","Annullata",IF(Spese!$K$72="Sospeso","Sospesa",IF(Spese!$K$72="Da valutare","Da valutare",IF(E1623="","Da completare",IF(D1623&lt;=Spese!$J$72,"Saldata",IF(E1623&lt;Parametri!$B$3,"Scaduta",IF(E1623&lt;=Parametri!$B$3+Parametri!$B$4,"In scadenza","Programmata"))))))),"Da completare"))</f>
        <v/>
      </c>
      <c r="H1623" s="23">
        <f>IF(A1623="","",Spese!$D$72)</f>
        <v/>
      </c>
    </row>
    <row r="1624">
      <c r="A1624" s="9">
        <f>IFERROR(IF(OR(Spese!$A$72="",12&gt;Spese!$G$72),"",Spese!$A$72),"")</f>
        <v/>
      </c>
      <c r="B1624" s="27">
        <f>IF(A1624="","",Spese!$B$72)</f>
        <v/>
      </c>
      <c r="C1624" s="27">
        <f>IF(A1624="","",Spese!$C$72)</f>
        <v/>
      </c>
      <c r="D1624" s="10">
        <f>IF(A1624="","",12)</f>
        <v/>
      </c>
      <c r="E1624" s="25">
        <f>IF(A1624="","",IFERROR(EDATE(Spese!$I$72,(D1624-1)*Spese!$H$72),""))</f>
        <v/>
      </c>
      <c r="F1624" s="40">
        <f>IF(A1624="","",IFERROR(IF(D1624=Spese!$G$72,Spese!$L$72-Spese!$M$72*(Spese!$G$72-1),Spese!$M$72),""))</f>
        <v/>
      </c>
      <c r="G1624" s="9">
        <f>IF(A1624="","",IFERROR(IF(Spese!$K$72="Annullato","Annullata",IF(Spese!$K$72="Sospeso","Sospesa",IF(Spese!$K$72="Da valutare","Da valutare",IF(E1624="","Da completare",IF(D1624&lt;=Spese!$J$72,"Saldata",IF(E1624&lt;Parametri!$B$3,"Scaduta",IF(E1624&lt;=Parametri!$B$3+Parametri!$B$4,"In scadenza","Programmata"))))))),"Da completare"))</f>
        <v/>
      </c>
      <c r="H1624" s="27">
        <f>IF(A1624="","",Spese!$D$72)</f>
        <v/>
      </c>
    </row>
    <row r="1625">
      <c r="A1625" s="5">
        <f>IFERROR(IF(OR(Spese!$A$72="",13&gt;Spese!$G$72),"",Spese!$A$72),"")</f>
        <v/>
      </c>
      <c r="B1625" s="23">
        <f>IF(A1625="","",Spese!$B$72)</f>
        <v/>
      </c>
      <c r="C1625" s="23">
        <f>IF(A1625="","",Spese!$C$72)</f>
        <v/>
      </c>
      <c r="D1625" s="6">
        <f>IF(A1625="","",13)</f>
        <v/>
      </c>
      <c r="E1625" s="21">
        <f>IF(A1625="","",IFERROR(EDATE(Spese!$I$72,(D1625-1)*Spese!$H$72),""))</f>
        <v/>
      </c>
      <c r="F1625" s="38">
        <f>IF(A1625="","",IFERROR(IF(D1625=Spese!$G$72,Spese!$L$72-Spese!$M$72*(Spese!$G$72-1),Spese!$M$72),""))</f>
        <v/>
      </c>
      <c r="G1625" s="5">
        <f>IF(A1625="","",IFERROR(IF(Spese!$K$72="Annullato","Annullata",IF(Spese!$K$72="Sospeso","Sospesa",IF(Spese!$K$72="Da valutare","Da valutare",IF(E1625="","Da completare",IF(D1625&lt;=Spese!$J$72,"Saldata",IF(E1625&lt;Parametri!$B$3,"Scaduta",IF(E1625&lt;=Parametri!$B$3+Parametri!$B$4,"In scadenza","Programmata"))))))),"Da completare"))</f>
        <v/>
      </c>
      <c r="H1625" s="23">
        <f>IF(A1625="","",Spese!$D$72)</f>
        <v/>
      </c>
    </row>
    <row r="1626">
      <c r="A1626" s="9">
        <f>IFERROR(IF(OR(Spese!$A$72="",14&gt;Spese!$G$72),"",Spese!$A$72),"")</f>
        <v/>
      </c>
      <c r="B1626" s="27">
        <f>IF(A1626="","",Spese!$B$72)</f>
        <v/>
      </c>
      <c r="C1626" s="27">
        <f>IF(A1626="","",Spese!$C$72)</f>
        <v/>
      </c>
      <c r="D1626" s="10">
        <f>IF(A1626="","",14)</f>
        <v/>
      </c>
      <c r="E1626" s="25">
        <f>IF(A1626="","",IFERROR(EDATE(Spese!$I$72,(D1626-1)*Spese!$H$72),""))</f>
        <v/>
      </c>
      <c r="F1626" s="40">
        <f>IF(A1626="","",IFERROR(IF(D1626=Spese!$G$72,Spese!$L$72-Spese!$M$72*(Spese!$G$72-1),Spese!$M$72),""))</f>
        <v/>
      </c>
      <c r="G1626" s="9">
        <f>IF(A1626="","",IFERROR(IF(Spese!$K$72="Annullato","Annullata",IF(Spese!$K$72="Sospeso","Sospesa",IF(Spese!$K$72="Da valutare","Da valutare",IF(E1626="","Da completare",IF(D1626&lt;=Spese!$J$72,"Saldata",IF(E1626&lt;Parametri!$B$3,"Scaduta",IF(E1626&lt;=Parametri!$B$3+Parametri!$B$4,"In scadenza","Programmata"))))))),"Da completare"))</f>
        <v/>
      </c>
      <c r="H1626" s="27">
        <f>IF(A1626="","",Spese!$D$72)</f>
        <v/>
      </c>
    </row>
    <row r="1627">
      <c r="A1627" s="5">
        <f>IFERROR(IF(OR(Spese!$A$72="",15&gt;Spese!$G$72),"",Spese!$A$72),"")</f>
        <v/>
      </c>
      <c r="B1627" s="23">
        <f>IF(A1627="","",Spese!$B$72)</f>
        <v/>
      </c>
      <c r="C1627" s="23">
        <f>IF(A1627="","",Spese!$C$72)</f>
        <v/>
      </c>
      <c r="D1627" s="6">
        <f>IF(A1627="","",15)</f>
        <v/>
      </c>
      <c r="E1627" s="21">
        <f>IF(A1627="","",IFERROR(EDATE(Spese!$I$72,(D1627-1)*Spese!$H$72),""))</f>
        <v/>
      </c>
      <c r="F1627" s="38">
        <f>IF(A1627="","",IFERROR(IF(D1627=Spese!$G$72,Spese!$L$72-Spese!$M$72*(Spese!$G$72-1),Spese!$M$72),""))</f>
        <v/>
      </c>
      <c r="G1627" s="5">
        <f>IF(A1627="","",IFERROR(IF(Spese!$K$72="Annullato","Annullata",IF(Spese!$K$72="Sospeso","Sospesa",IF(Spese!$K$72="Da valutare","Da valutare",IF(E1627="","Da completare",IF(D1627&lt;=Spese!$J$72,"Saldata",IF(E1627&lt;Parametri!$B$3,"Scaduta",IF(E1627&lt;=Parametri!$B$3+Parametri!$B$4,"In scadenza","Programmata"))))))),"Da completare"))</f>
        <v/>
      </c>
      <c r="H1627" s="23">
        <f>IF(A1627="","",Spese!$D$72)</f>
        <v/>
      </c>
    </row>
    <row r="1628">
      <c r="A1628" s="9">
        <f>IFERROR(IF(OR(Spese!$A$72="",16&gt;Spese!$G$72),"",Spese!$A$72),"")</f>
        <v/>
      </c>
      <c r="B1628" s="27">
        <f>IF(A1628="","",Spese!$B$72)</f>
        <v/>
      </c>
      <c r="C1628" s="27">
        <f>IF(A1628="","",Spese!$C$72)</f>
        <v/>
      </c>
      <c r="D1628" s="10">
        <f>IF(A1628="","",16)</f>
        <v/>
      </c>
      <c r="E1628" s="25">
        <f>IF(A1628="","",IFERROR(EDATE(Spese!$I$72,(D1628-1)*Spese!$H$72),""))</f>
        <v/>
      </c>
      <c r="F1628" s="40">
        <f>IF(A1628="","",IFERROR(IF(D1628=Spese!$G$72,Spese!$L$72-Spese!$M$72*(Spese!$G$72-1),Spese!$M$72),""))</f>
        <v/>
      </c>
      <c r="G1628" s="9">
        <f>IF(A1628="","",IFERROR(IF(Spese!$K$72="Annullato","Annullata",IF(Spese!$K$72="Sospeso","Sospesa",IF(Spese!$K$72="Da valutare","Da valutare",IF(E1628="","Da completare",IF(D1628&lt;=Spese!$J$72,"Saldata",IF(E1628&lt;Parametri!$B$3,"Scaduta",IF(E1628&lt;=Parametri!$B$3+Parametri!$B$4,"In scadenza","Programmata"))))))),"Da completare"))</f>
        <v/>
      </c>
      <c r="H1628" s="27">
        <f>IF(A1628="","",Spese!$D$72)</f>
        <v/>
      </c>
    </row>
    <row r="1629">
      <c r="A1629" s="5">
        <f>IFERROR(IF(OR(Spese!$A$72="",17&gt;Spese!$G$72),"",Spese!$A$72),"")</f>
        <v/>
      </c>
      <c r="B1629" s="23">
        <f>IF(A1629="","",Spese!$B$72)</f>
        <v/>
      </c>
      <c r="C1629" s="23">
        <f>IF(A1629="","",Spese!$C$72)</f>
        <v/>
      </c>
      <c r="D1629" s="6">
        <f>IF(A1629="","",17)</f>
        <v/>
      </c>
      <c r="E1629" s="21">
        <f>IF(A1629="","",IFERROR(EDATE(Spese!$I$72,(D1629-1)*Spese!$H$72),""))</f>
        <v/>
      </c>
      <c r="F1629" s="38">
        <f>IF(A1629="","",IFERROR(IF(D1629=Spese!$G$72,Spese!$L$72-Spese!$M$72*(Spese!$G$72-1),Spese!$M$72),""))</f>
        <v/>
      </c>
      <c r="G1629" s="5">
        <f>IF(A1629="","",IFERROR(IF(Spese!$K$72="Annullato","Annullata",IF(Spese!$K$72="Sospeso","Sospesa",IF(Spese!$K$72="Da valutare","Da valutare",IF(E1629="","Da completare",IF(D1629&lt;=Spese!$J$72,"Saldata",IF(E1629&lt;Parametri!$B$3,"Scaduta",IF(E1629&lt;=Parametri!$B$3+Parametri!$B$4,"In scadenza","Programmata"))))))),"Da completare"))</f>
        <v/>
      </c>
      <c r="H1629" s="23">
        <f>IF(A1629="","",Spese!$D$72)</f>
        <v/>
      </c>
    </row>
    <row r="1630">
      <c r="A1630" s="9">
        <f>IFERROR(IF(OR(Spese!$A$72="",18&gt;Spese!$G$72),"",Spese!$A$72),"")</f>
        <v/>
      </c>
      <c r="B1630" s="27">
        <f>IF(A1630="","",Spese!$B$72)</f>
        <v/>
      </c>
      <c r="C1630" s="27">
        <f>IF(A1630="","",Spese!$C$72)</f>
        <v/>
      </c>
      <c r="D1630" s="10">
        <f>IF(A1630="","",18)</f>
        <v/>
      </c>
      <c r="E1630" s="25">
        <f>IF(A1630="","",IFERROR(EDATE(Spese!$I$72,(D1630-1)*Spese!$H$72),""))</f>
        <v/>
      </c>
      <c r="F1630" s="40">
        <f>IF(A1630="","",IFERROR(IF(D1630=Spese!$G$72,Spese!$L$72-Spese!$M$72*(Spese!$G$72-1),Spese!$M$72),""))</f>
        <v/>
      </c>
      <c r="G1630" s="9">
        <f>IF(A1630="","",IFERROR(IF(Spese!$K$72="Annullato","Annullata",IF(Spese!$K$72="Sospeso","Sospesa",IF(Spese!$K$72="Da valutare","Da valutare",IF(E1630="","Da completare",IF(D1630&lt;=Spese!$J$72,"Saldata",IF(E1630&lt;Parametri!$B$3,"Scaduta",IF(E1630&lt;=Parametri!$B$3+Parametri!$B$4,"In scadenza","Programmata"))))))),"Da completare"))</f>
        <v/>
      </c>
      <c r="H1630" s="27">
        <f>IF(A1630="","",Spese!$D$72)</f>
        <v/>
      </c>
    </row>
    <row r="1631">
      <c r="A1631" s="5">
        <f>IFERROR(IF(OR(Spese!$A$72="",19&gt;Spese!$G$72),"",Spese!$A$72),"")</f>
        <v/>
      </c>
      <c r="B1631" s="23">
        <f>IF(A1631="","",Spese!$B$72)</f>
        <v/>
      </c>
      <c r="C1631" s="23">
        <f>IF(A1631="","",Spese!$C$72)</f>
        <v/>
      </c>
      <c r="D1631" s="6">
        <f>IF(A1631="","",19)</f>
        <v/>
      </c>
      <c r="E1631" s="21">
        <f>IF(A1631="","",IFERROR(EDATE(Spese!$I$72,(D1631-1)*Spese!$H$72),""))</f>
        <v/>
      </c>
      <c r="F1631" s="38">
        <f>IF(A1631="","",IFERROR(IF(D1631=Spese!$G$72,Spese!$L$72-Spese!$M$72*(Spese!$G$72-1),Spese!$M$72),""))</f>
        <v/>
      </c>
      <c r="G1631" s="5">
        <f>IF(A1631="","",IFERROR(IF(Spese!$K$72="Annullato","Annullata",IF(Spese!$K$72="Sospeso","Sospesa",IF(Spese!$K$72="Da valutare","Da valutare",IF(E1631="","Da completare",IF(D1631&lt;=Spese!$J$72,"Saldata",IF(E1631&lt;Parametri!$B$3,"Scaduta",IF(E1631&lt;=Parametri!$B$3+Parametri!$B$4,"In scadenza","Programmata"))))))),"Da completare"))</f>
        <v/>
      </c>
      <c r="H1631" s="23">
        <f>IF(A1631="","",Spese!$D$72)</f>
        <v/>
      </c>
    </row>
    <row r="1632">
      <c r="A1632" s="9">
        <f>IFERROR(IF(OR(Spese!$A$72="",20&gt;Spese!$G$72),"",Spese!$A$72),"")</f>
        <v/>
      </c>
      <c r="B1632" s="27">
        <f>IF(A1632="","",Spese!$B$72)</f>
        <v/>
      </c>
      <c r="C1632" s="27">
        <f>IF(A1632="","",Spese!$C$72)</f>
        <v/>
      </c>
      <c r="D1632" s="10">
        <f>IF(A1632="","",20)</f>
        <v/>
      </c>
      <c r="E1632" s="25">
        <f>IF(A1632="","",IFERROR(EDATE(Spese!$I$72,(D1632-1)*Spese!$H$72),""))</f>
        <v/>
      </c>
      <c r="F1632" s="40">
        <f>IF(A1632="","",IFERROR(IF(D1632=Spese!$G$72,Spese!$L$72-Spese!$M$72*(Spese!$G$72-1),Spese!$M$72),""))</f>
        <v/>
      </c>
      <c r="G1632" s="9">
        <f>IF(A1632="","",IFERROR(IF(Spese!$K$72="Annullato","Annullata",IF(Spese!$K$72="Sospeso","Sospesa",IF(Spese!$K$72="Da valutare","Da valutare",IF(E1632="","Da completare",IF(D1632&lt;=Spese!$J$72,"Saldata",IF(E1632&lt;Parametri!$B$3,"Scaduta",IF(E1632&lt;=Parametri!$B$3+Parametri!$B$4,"In scadenza","Programmata"))))))),"Da completare"))</f>
        <v/>
      </c>
      <c r="H1632" s="27">
        <f>IF(A1632="","",Spese!$D$72)</f>
        <v/>
      </c>
    </row>
    <row r="1633">
      <c r="A1633" s="5">
        <f>IFERROR(IF(OR(Spese!$A$72="",21&gt;Spese!$G$72),"",Spese!$A$72),"")</f>
        <v/>
      </c>
      <c r="B1633" s="23">
        <f>IF(A1633="","",Spese!$B$72)</f>
        <v/>
      </c>
      <c r="C1633" s="23">
        <f>IF(A1633="","",Spese!$C$72)</f>
        <v/>
      </c>
      <c r="D1633" s="6">
        <f>IF(A1633="","",21)</f>
        <v/>
      </c>
      <c r="E1633" s="21">
        <f>IF(A1633="","",IFERROR(EDATE(Spese!$I$72,(D1633-1)*Spese!$H$72),""))</f>
        <v/>
      </c>
      <c r="F1633" s="38">
        <f>IF(A1633="","",IFERROR(IF(D1633=Spese!$G$72,Spese!$L$72-Spese!$M$72*(Spese!$G$72-1),Spese!$M$72),""))</f>
        <v/>
      </c>
      <c r="G1633" s="5">
        <f>IF(A1633="","",IFERROR(IF(Spese!$K$72="Annullato","Annullata",IF(Spese!$K$72="Sospeso","Sospesa",IF(Spese!$K$72="Da valutare","Da valutare",IF(E1633="","Da completare",IF(D1633&lt;=Spese!$J$72,"Saldata",IF(E1633&lt;Parametri!$B$3,"Scaduta",IF(E1633&lt;=Parametri!$B$3+Parametri!$B$4,"In scadenza","Programmata"))))))),"Da completare"))</f>
        <v/>
      </c>
      <c r="H1633" s="23">
        <f>IF(A1633="","",Spese!$D$72)</f>
        <v/>
      </c>
    </row>
    <row r="1634">
      <c r="A1634" s="9">
        <f>IFERROR(IF(OR(Spese!$A$72="",22&gt;Spese!$G$72),"",Spese!$A$72),"")</f>
        <v/>
      </c>
      <c r="B1634" s="27">
        <f>IF(A1634="","",Spese!$B$72)</f>
        <v/>
      </c>
      <c r="C1634" s="27">
        <f>IF(A1634="","",Spese!$C$72)</f>
        <v/>
      </c>
      <c r="D1634" s="10">
        <f>IF(A1634="","",22)</f>
        <v/>
      </c>
      <c r="E1634" s="25">
        <f>IF(A1634="","",IFERROR(EDATE(Spese!$I$72,(D1634-1)*Spese!$H$72),""))</f>
        <v/>
      </c>
      <c r="F1634" s="40">
        <f>IF(A1634="","",IFERROR(IF(D1634=Spese!$G$72,Spese!$L$72-Spese!$M$72*(Spese!$G$72-1),Spese!$M$72),""))</f>
        <v/>
      </c>
      <c r="G1634" s="9">
        <f>IF(A1634="","",IFERROR(IF(Spese!$K$72="Annullato","Annullata",IF(Spese!$K$72="Sospeso","Sospesa",IF(Spese!$K$72="Da valutare","Da valutare",IF(E1634="","Da completare",IF(D1634&lt;=Spese!$J$72,"Saldata",IF(E1634&lt;Parametri!$B$3,"Scaduta",IF(E1634&lt;=Parametri!$B$3+Parametri!$B$4,"In scadenza","Programmata"))))))),"Da completare"))</f>
        <v/>
      </c>
      <c r="H1634" s="27">
        <f>IF(A1634="","",Spese!$D$72)</f>
        <v/>
      </c>
    </row>
    <row r="1635">
      <c r="A1635" s="5">
        <f>IFERROR(IF(OR(Spese!$A$72="",23&gt;Spese!$G$72),"",Spese!$A$72),"")</f>
        <v/>
      </c>
      <c r="B1635" s="23">
        <f>IF(A1635="","",Spese!$B$72)</f>
        <v/>
      </c>
      <c r="C1635" s="23">
        <f>IF(A1635="","",Spese!$C$72)</f>
        <v/>
      </c>
      <c r="D1635" s="6">
        <f>IF(A1635="","",23)</f>
        <v/>
      </c>
      <c r="E1635" s="21">
        <f>IF(A1635="","",IFERROR(EDATE(Spese!$I$72,(D1635-1)*Spese!$H$72),""))</f>
        <v/>
      </c>
      <c r="F1635" s="38">
        <f>IF(A1635="","",IFERROR(IF(D1635=Spese!$G$72,Spese!$L$72-Spese!$M$72*(Spese!$G$72-1),Spese!$M$72),""))</f>
        <v/>
      </c>
      <c r="G1635" s="5">
        <f>IF(A1635="","",IFERROR(IF(Spese!$K$72="Annullato","Annullata",IF(Spese!$K$72="Sospeso","Sospesa",IF(Spese!$K$72="Da valutare","Da valutare",IF(E1635="","Da completare",IF(D1635&lt;=Spese!$J$72,"Saldata",IF(E1635&lt;Parametri!$B$3,"Scaduta",IF(E1635&lt;=Parametri!$B$3+Parametri!$B$4,"In scadenza","Programmata"))))))),"Da completare"))</f>
        <v/>
      </c>
      <c r="H1635" s="23">
        <f>IF(A1635="","",Spese!$D$72)</f>
        <v/>
      </c>
    </row>
    <row r="1636">
      <c r="A1636" s="9">
        <f>IFERROR(IF(OR(Spese!$A$72="",24&gt;Spese!$G$72),"",Spese!$A$72),"")</f>
        <v/>
      </c>
      <c r="B1636" s="27">
        <f>IF(A1636="","",Spese!$B$72)</f>
        <v/>
      </c>
      <c r="C1636" s="27">
        <f>IF(A1636="","",Spese!$C$72)</f>
        <v/>
      </c>
      <c r="D1636" s="10">
        <f>IF(A1636="","",24)</f>
        <v/>
      </c>
      <c r="E1636" s="25">
        <f>IF(A1636="","",IFERROR(EDATE(Spese!$I$72,(D1636-1)*Spese!$H$72),""))</f>
        <v/>
      </c>
      <c r="F1636" s="40">
        <f>IF(A1636="","",IFERROR(IF(D1636=Spese!$G$72,Spese!$L$72-Spese!$M$72*(Spese!$G$72-1),Spese!$M$72),""))</f>
        <v/>
      </c>
      <c r="G1636" s="9">
        <f>IF(A1636="","",IFERROR(IF(Spese!$K$72="Annullato","Annullata",IF(Spese!$K$72="Sospeso","Sospesa",IF(Spese!$K$72="Da valutare","Da valutare",IF(E1636="","Da completare",IF(D1636&lt;=Spese!$J$72,"Saldata",IF(E1636&lt;Parametri!$B$3,"Scaduta",IF(E1636&lt;=Parametri!$B$3+Parametri!$B$4,"In scadenza","Programmata"))))))),"Da completare"))</f>
        <v/>
      </c>
      <c r="H1636" s="27">
        <f>IF(A1636="","",Spese!$D$72)</f>
        <v/>
      </c>
    </row>
    <row r="1637">
      <c r="A1637" s="5">
        <f>IFERROR(IF(OR(Spese!$A$73="",1&gt;Spese!$G$73),"",Spese!$A$73),"")</f>
        <v/>
      </c>
      <c r="B1637" s="23">
        <f>IF(A1637="","",Spese!$B$73)</f>
        <v/>
      </c>
      <c r="C1637" s="23">
        <f>IF(A1637="","",Spese!$C$73)</f>
        <v/>
      </c>
      <c r="D1637" s="6">
        <f>IF(A1637="","",1)</f>
        <v/>
      </c>
      <c r="E1637" s="21">
        <f>IF(A1637="","",IFERROR(EDATE(Spese!$I$73,(D1637-1)*Spese!$H$73),""))</f>
        <v/>
      </c>
      <c r="F1637" s="38">
        <f>IF(A1637="","",IFERROR(IF(D1637=Spese!$G$73,Spese!$L$73-Spese!$M$73*(Spese!$G$73-1),Spese!$M$73),""))</f>
        <v/>
      </c>
      <c r="G1637" s="5">
        <f>IF(A1637="","",IFERROR(IF(Spese!$K$73="Annullato","Annullata",IF(Spese!$K$73="Sospeso","Sospesa",IF(Spese!$K$73="Da valutare","Da valutare",IF(E1637="","Da completare",IF(D1637&lt;=Spese!$J$73,"Saldata",IF(E1637&lt;Parametri!$B$3,"Scaduta",IF(E1637&lt;=Parametri!$B$3+Parametri!$B$4,"In scadenza","Programmata"))))))),"Da completare"))</f>
        <v/>
      </c>
      <c r="H1637" s="23">
        <f>IF(A1637="","",Spese!$D$73)</f>
        <v/>
      </c>
    </row>
    <row r="1638">
      <c r="A1638" s="9">
        <f>IFERROR(IF(OR(Spese!$A$73="",2&gt;Spese!$G$73),"",Spese!$A$73),"")</f>
        <v/>
      </c>
      <c r="B1638" s="27">
        <f>IF(A1638="","",Spese!$B$73)</f>
        <v/>
      </c>
      <c r="C1638" s="27">
        <f>IF(A1638="","",Spese!$C$73)</f>
        <v/>
      </c>
      <c r="D1638" s="10">
        <f>IF(A1638="","",2)</f>
        <v/>
      </c>
      <c r="E1638" s="25">
        <f>IF(A1638="","",IFERROR(EDATE(Spese!$I$73,(D1638-1)*Spese!$H$73),""))</f>
        <v/>
      </c>
      <c r="F1638" s="40">
        <f>IF(A1638="","",IFERROR(IF(D1638=Spese!$G$73,Spese!$L$73-Spese!$M$73*(Spese!$G$73-1),Spese!$M$73),""))</f>
        <v/>
      </c>
      <c r="G1638" s="9">
        <f>IF(A1638="","",IFERROR(IF(Spese!$K$73="Annullato","Annullata",IF(Spese!$K$73="Sospeso","Sospesa",IF(Spese!$K$73="Da valutare","Da valutare",IF(E1638="","Da completare",IF(D1638&lt;=Spese!$J$73,"Saldata",IF(E1638&lt;Parametri!$B$3,"Scaduta",IF(E1638&lt;=Parametri!$B$3+Parametri!$B$4,"In scadenza","Programmata"))))))),"Da completare"))</f>
        <v/>
      </c>
      <c r="H1638" s="27">
        <f>IF(A1638="","",Spese!$D$73)</f>
        <v/>
      </c>
    </row>
    <row r="1639">
      <c r="A1639" s="5">
        <f>IFERROR(IF(OR(Spese!$A$73="",3&gt;Spese!$G$73),"",Spese!$A$73),"")</f>
        <v/>
      </c>
      <c r="B1639" s="23">
        <f>IF(A1639="","",Spese!$B$73)</f>
        <v/>
      </c>
      <c r="C1639" s="23">
        <f>IF(A1639="","",Spese!$C$73)</f>
        <v/>
      </c>
      <c r="D1639" s="6">
        <f>IF(A1639="","",3)</f>
        <v/>
      </c>
      <c r="E1639" s="21">
        <f>IF(A1639="","",IFERROR(EDATE(Spese!$I$73,(D1639-1)*Spese!$H$73),""))</f>
        <v/>
      </c>
      <c r="F1639" s="38">
        <f>IF(A1639="","",IFERROR(IF(D1639=Spese!$G$73,Spese!$L$73-Spese!$M$73*(Spese!$G$73-1),Spese!$M$73),""))</f>
        <v/>
      </c>
      <c r="G1639" s="5">
        <f>IF(A1639="","",IFERROR(IF(Spese!$K$73="Annullato","Annullata",IF(Spese!$K$73="Sospeso","Sospesa",IF(Spese!$K$73="Da valutare","Da valutare",IF(E1639="","Da completare",IF(D1639&lt;=Spese!$J$73,"Saldata",IF(E1639&lt;Parametri!$B$3,"Scaduta",IF(E1639&lt;=Parametri!$B$3+Parametri!$B$4,"In scadenza","Programmata"))))))),"Da completare"))</f>
        <v/>
      </c>
      <c r="H1639" s="23">
        <f>IF(A1639="","",Spese!$D$73)</f>
        <v/>
      </c>
    </row>
    <row r="1640">
      <c r="A1640" s="9">
        <f>IFERROR(IF(OR(Spese!$A$73="",4&gt;Spese!$G$73),"",Spese!$A$73),"")</f>
        <v/>
      </c>
      <c r="B1640" s="27">
        <f>IF(A1640="","",Spese!$B$73)</f>
        <v/>
      </c>
      <c r="C1640" s="27">
        <f>IF(A1640="","",Spese!$C$73)</f>
        <v/>
      </c>
      <c r="D1640" s="10">
        <f>IF(A1640="","",4)</f>
        <v/>
      </c>
      <c r="E1640" s="25">
        <f>IF(A1640="","",IFERROR(EDATE(Spese!$I$73,(D1640-1)*Spese!$H$73),""))</f>
        <v/>
      </c>
      <c r="F1640" s="40">
        <f>IF(A1640="","",IFERROR(IF(D1640=Spese!$G$73,Spese!$L$73-Spese!$M$73*(Spese!$G$73-1),Spese!$M$73),""))</f>
        <v/>
      </c>
      <c r="G1640" s="9">
        <f>IF(A1640="","",IFERROR(IF(Spese!$K$73="Annullato","Annullata",IF(Spese!$K$73="Sospeso","Sospesa",IF(Spese!$K$73="Da valutare","Da valutare",IF(E1640="","Da completare",IF(D1640&lt;=Spese!$J$73,"Saldata",IF(E1640&lt;Parametri!$B$3,"Scaduta",IF(E1640&lt;=Parametri!$B$3+Parametri!$B$4,"In scadenza","Programmata"))))))),"Da completare"))</f>
        <v/>
      </c>
      <c r="H1640" s="27">
        <f>IF(A1640="","",Spese!$D$73)</f>
        <v/>
      </c>
    </row>
    <row r="1641">
      <c r="A1641" s="5">
        <f>IFERROR(IF(OR(Spese!$A$73="",5&gt;Spese!$G$73),"",Spese!$A$73),"")</f>
        <v/>
      </c>
      <c r="B1641" s="23">
        <f>IF(A1641="","",Spese!$B$73)</f>
        <v/>
      </c>
      <c r="C1641" s="23">
        <f>IF(A1641="","",Spese!$C$73)</f>
        <v/>
      </c>
      <c r="D1641" s="6">
        <f>IF(A1641="","",5)</f>
        <v/>
      </c>
      <c r="E1641" s="21">
        <f>IF(A1641="","",IFERROR(EDATE(Spese!$I$73,(D1641-1)*Spese!$H$73),""))</f>
        <v/>
      </c>
      <c r="F1641" s="38">
        <f>IF(A1641="","",IFERROR(IF(D1641=Spese!$G$73,Spese!$L$73-Spese!$M$73*(Spese!$G$73-1),Spese!$M$73),""))</f>
        <v/>
      </c>
      <c r="G1641" s="5">
        <f>IF(A1641="","",IFERROR(IF(Spese!$K$73="Annullato","Annullata",IF(Spese!$K$73="Sospeso","Sospesa",IF(Spese!$K$73="Da valutare","Da valutare",IF(E1641="","Da completare",IF(D1641&lt;=Spese!$J$73,"Saldata",IF(E1641&lt;Parametri!$B$3,"Scaduta",IF(E1641&lt;=Parametri!$B$3+Parametri!$B$4,"In scadenza","Programmata"))))))),"Da completare"))</f>
        <v/>
      </c>
      <c r="H1641" s="23">
        <f>IF(A1641="","",Spese!$D$73)</f>
        <v/>
      </c>
    </row>
    <row r="1642">
      <c r="A1642" s="9">
        <f>IFERROR(IF(OR(Spese!$A$73="",6&gt;Spese!$G$73),"",Spese!$A$73),"")</f>
        <v/>
      </c>
      <c r="B1642" s="27">
        <f>IF(A1642="","",Spese!$B$73)</f>
        <v/>
      </c>
      <c r="C1642" s="27">
        <f>IF(A1642="","",Spese!$C$73)</f>
        <v/>
      </c>
      <c r="D1642" s="10">
        <f>IF(A1642="","",6)</f>
        <v/>
      </c>
      <c r="E1642" s="25">
        <f>IF(A1642="","",IFERROR(EDATE(Spese!$I$73,(D1642-1)*Spese!$H$73),""))</f>
        <v/>
      </c>
      <c r="F1642" s="40">
        <f>IF(A1642="","",IFERROR(IF(D1642=Spese!$G$73,Spese!$L$73-Spese!$M$73*(Spese!$G$73-1),Spese!$M$73),""))</f>
        <v/>
      </c>
      <c r="G1642" s="9">
        <f>IF(A1642="","",IFERROR(IF(Spese!$K$73="Annullato","Annullata",IF(Spese!$K$73="Sospeso","Sospesa",IF(Spese!$K$73="Da valutare","Da valutare",IF(E1642="","Da completare",IF(D1642&lt;=Spese!$J$73,"Saldata",IF(E1642&lt;Parametri!$B$3,"Scaduta",IF(E1642&lt;=Parametri!$B$3+Parametri!$B$4,"In scadenza","Programmata"))))))),"Da completare"))</f>
        <v/>
      </c>
      <c r="H1642" s="27">
        <f>IF(A1642="","",Spese!$D$73)</f>
        <v/>
      </c>
    </row>
    <row r="1643">
      <c r="A1643" s="5">
        <f>IFERROR(IF(OR(Spese!$A$73="",7&gt;Spese!$G$73),"",Spese!$A$73),"")</f>
        <v/>
      </c>
      <c r="B1643" s="23">
        <f>IF(A1643="","",Spese!$B$73)</f>
        <v/>
      </c>
      <c r="C1643" s="23">
        <f>IF(A1643="","",Spese!$C$73)</f>
        <v/>
      </c>
      <c r="D1643" s="6">
        <f>IF(A1643="","",7)</f>
        <v/>
      </c>
      <c r="E1643" s="21">
        <f>IF(A1643="","",IFERROR(EDATE(Spese!$I$73,(D1643-1)*Spese!$H$73),""))</f>
        <v/>
      </c>
      <c r="F1643" s="38">
        <f>IF(A1643="","",IFERROR(IF(D1643=Spese!$G$73,Spese!$L$73-Spese!$M$73*(Spese!$G$73-1),Spese!$M$73),""))</f>
        <v/>
      </c>
      <c r="G1643" s="5">
        <f>IF(A1643="","",IFERROR(IF(Spese!$K$73="Annullato","Annullata",IF(Spese!$K$73="Sospeso","Sospesa",IF(Spese!$K$73="Da valutare","Da valutare",IF(E1643="","Da completare",IF(D1643&lt;=Spese!$J$73,"Saldata",IF(E1643&lt;Parametri!$B$3,"Scaduta",IF(E1643&lt;=Parametri!$B$3+Parametri!$B$4,"In scadenza","Programmata"))))))),"Da completare"))</f>
        <v/>
      </c>
      <c r="H1643" s="23">
        <f>IF(A1643="","",Spese!$D$73)</f>
        <v/>
      </c>
    </row>
    <row r="1644">
      <c r="A1644" s="9">
        <f>IFERROR(IF(OR(Spese!$A$73="",8&gt;Spese!$G$73),"",Spese!$A$73),"")</f>
        <v/>
      </c>
      <c r="B1644" s="27">
        <f>IF(A1644="","",Spese!$B$73)</f>
        <v/>
      </c>
      <c r="C1644" s="27">
        <f>IF(A1644="","",Spese!$C$73)</f>
        <v/>
      </c>
      <c r="D1644" s="10">
        <f>IF(A1644="","",8)</f>
        <v/>
      </c>
      <c r="E1644" s="25">
        <f>IF(A1644="","",IFERROR(EDATE(Spese!$I$73,(D1644-1)*Spese!$H$73),""))</f>
        <v/>
      </c>
      <c r="F1644" s="40">
        <f>IF(A1644="","",IFERROR(IF(D1644=Spese!$G$73,Spese!$L$73-Spese!$M$73*(Spese!$G$73-1),Spese!$M$73),""))</f>
        <v/>
      </c>
      <c r="G1644" s="9">
        <f>IF(A1644="","",IFERROR(IF(Spese!$K$73="Annullato","Annullata",IF(Spese!$K$73="Sospeso","Sospesa",IF(Spese!$K$73="Da valutare","Da valutare",IF(E1644="","Da completare",IF(D1644&lt;=Spese!$J$73,"Saldata",IF(E1644&lt;Parametri!$B$3,"Scaduta",IF(E1644&lt;=Parametri!$B$3+Parametri!$B$4,"In scadenza","Programmata"))))))),"Da completare"))</f>
        <v/>
      </c>
      <c r="H1644" s="27">
        <f>IF(A1644="","",Spese!$D$73)</f>
        <v/>
      </c>
    </row>
    <row r="1645">
      <c r="A1645" s="5">
        <f>IFERROR(IF(OR(Spese!$A$73="",9&gt;Spese!$G$73),"",Spese!$A$73),"")</f>
        <v/>
      </c>
      <c r="B1645" s="23">
        <f>IF(A1645="","",Spese!$B$73)</f>
        <v/>
      </c>
      <c r="C1645" s="23">
        <f>IF(A1645="","",Spese!$C$73)</f>
        <v/>
      </c>
      <c r="D1645" s="6">
        <f>IF(A1645="","",9)</f>
        <v/>
      </c>
      <c r="E1645" s="21">
        <f>IF(A1645="","",IFERROR(EDATE(Spese!$I$73,(D1645-1)*Spese!$H$73),""))</f>
        <v/>
      </c>
      <c r="F1645" s="38">
        <f>IF(A1645="","",IFERROR(IF(D1645=Spese!$G$73,Spese!$L$73-Spese!$M$73*(Spese!$G$73-1),Spese!$M$73),""))</f>
        <v/>
      </c>
      <c r="G1645" s="5">
        <f>IF(A1645="","",IFERROR(IF(Spese!$K$73="Annullato","Annullata",IF(Spese!$K$73="Sospeso","Sospesa",IF(Spese!$K$73="Da valutare","Da valutare",IF(E1645="","Da completare",IF(D1645&lt;=Spese!$J$73,"Saldata",IF(E1645&lt;Parametri!$B$3,"Scaduta",IF(E1645&lt;=Parametri!$B$3+Parametri!$B$4,"In scadenza","Programmata"))))))),"Da completare"))</f>
        <v/>
      </c>
      <c r="H1645" s="23">
        <f>IF(A1645="","",Spese!$D$73)</f>
        <v/>
      </c>
    </row>
    <row r="1646">
      <c r="A1646" s="9">
        <f>IFERROR(IF(OR(Spese!$A$73="",10&gt;Spese!$G$73),"",Spese!$A$73),"")</f>
        <v/>
      </c>
      <c r="B1646" s="27">
        <f>IF(A1646="","",Spese!$B$73)</f>
        <v/>
      </c>
      <c r="C1646" s="27">
        <f>IF(A1646="","",Spese!$C$73)</f>
        <v/>
      </c>
      <c r="D1646" s="10">
        <f>IF(A1646="","",10)</f>
        <v/>
      </c>
      <c r="E1646" s="25">
        <f>IF(A1646="","",IFERROR(EDATE(Spese!$I$73,(D1646-1)*Spese!$H$73),""))</f>
        <v/>
      </c>
      <c r="F1646" s="40">
        <f>IF(A1646="","",IFERROR(IF(D1646=Spese!$G$73,Spese!$L$73-Spese!$M$73*(Spese!$G$73-1),Spese!$M$73),""))</f>
        <v/>
      </c>
      <c r="G1646" s="9">
        <f>IF(A1646="","",IFERROR(IF(Spese!$K$73="Annullato","Annullata",IF(Spese!$K$73="Sospeso","Sospesa",IF(Spese!$K$73="Da valutare","Da valutare",IF(E1646="","Da completare",IF(D1646&lt;=Spese!$J$73,"Saldata",IF(E1646&lt;Parametri!$B$3,"Scaduta",IF(E1646&lt;=Parametri!$B$3+Parametri!$B$4,"In scadenza","Programmata"))))))),"Da completare"))</f>
        <v/>
      </c>
      <c r="H1646" s="27">
        <f>IF(A1646="","",Spese!$D$73)</f>
        <v/>
      </c>
    </row>
    <row r="1647">
      <c r="A1647" s="5">
        <f>IFERROR(IF(OR(Spese!$A$73="",11&gt;Spese!$G$73),"",Spese!$A$73),"")</f>
        <v/>
      </c>
      <c r="B1647" s="23">
        <f>IF(A1647="","",Spese!$B$73)</f>
        <v/>
      </c>
      <c r="C1647" s="23">
        <f>IF(A1647="","",Spese!$C$73)</f>
        <v/>
      </c>
      <c r="D1647" s="6">
        <f>IF(A1647="","",11)</f>
        <v/>
      </c>
      <c r="E1647" s="21">
        <f>IF(A1647="","",IFERROR(EDATE(Spese!$I$73,(D1647-1)*Spese!$H$73),""))</f>
        <v/>
      </c>
      <c r="F1647" s="38">
        <f>IF(A1647="","",IFERROR(IF(D1647=Spese!$G$73,Spese!$L$73-Spese!$M$73*(Spese!$G$73-1),Spese!$M$73),""))</f>
        <v/>
      </c>
      <c r="G1647" s="5">
        <f>IF(A1647="","",IFERROR(IF(Spese!$K$73="Annullato","Annullata",IF(Spese!$K$73="Sospeso","Sospesa",IF(Spese!$K$73="Da valutare","Da valutare",IF(E1647="","Da completare",IF(D1647&lt;=Spese!$J$73,"Saldata",IF(E1647&lt;Parametri!$B$3,"Scaduta",IF(E1647&lt;=Parametri!$B$3+Parametri!$B$4,"In scadenza","Programmata"))))))),"Da completare"))</f>
        <v/>
      </c>
      <c r="H1647" s="23">
        <f>IF(A1647="","",Spese!$D$73)</f>
        <v/>
      </c>
    </row>
    <row r="1648">
      <c r="A1648" s="9">
        <f>IFERROR(IF(OR(Spese!$A$73="",12&gt;Spese!$G$73),"",Spese!$A$73),"")</f>
        <v/>
      </c>
      <c r="B1648" s="27">
        <f>IF(A1648="","",Spese!$B$73)</f>
        <v/>
      </c>
      <c r="C1648" s="27">
        <f>IF(A1648="","",Spese!$C$73)</f>
        <v/>
      </c>
      <c r="D1648" s="10">
        <f>IF(A1648="","",12)</f>
        <v/>
      </c>
      <c r="E1648" s="25">
        <f>IF(A1648="","",IFERROR(EDATE(Spese!$I$73,(D1648-1)*Spese!$H$73),""))</f>
        <v/>
      </c>
      <c r="F1648" s="40">
        <f>IF(A1648="","",IFERROR(IF(D1648=Spese!$G$73,Spese!$L$73-Spese!$M$73*(Spese!$G$73-1),Spese!$M$73),""))</f>
        <v/>
      </c>
      <c r="G1648" s="9">
        <f>IF(A1648="","",IFERROR(IF(Spese!$K$73="Annullato","Annullata",IF(Spese!$K$73="Sospeso","Sospesa",IF(Spese!$K$73="Da valutare","Da valutare",IF(E1648="","Da completare",IF(D1648&lt;=Spese!$J$73,"Saldata",IF(E1648&lt;Parametri!$B$3,"Scaduta",IF(E1648&lt;=Parametri!$B$3+Parametri!$B$4,"In scadenza","Programmata"))))))),"Da completare"))</f>
        <v/>
      </c>
      <c r="H1648" s="27">
        <f>IF(A1648="","",Spese!$D$73)</f>
        <v/>
      </c>
    </row>
    <row r="1649">
      <c r="A1649" s="5">
        <f>IFERROR(IF(OR(Spese!$A$73="",13&gt;Spese!$G$73),"",Spese!$A$73),"")</f>
        <v/>
      </c>
      <c r="B1649" s="23">
        <f>IF(A1649="","",Spese!$B$73)</f>
        <v/>
      </c>
      <c r="C1649" s="23">
        <f>IF(A1649="","",Spese!$C$73)</f>
        <v/>
      </c>
      <c r="D1649" s="6">
        <f>IF(A1649="","",13)</f>
        <v/>
      </c>
      <c r="E1649" s="21">
        <f>IF(A1649="","",IFERROR(EDATE(Spese!$I$73,(D1649-1)*Spese!$H$73),""))</f>
        <v/>
      </c>
      <c r="F1649" s="38">
        <f>IF(A1649="","",IFERROR(IF(D1649=Spese!$G$73,Spese!$L$73-Spese!$M$73*(Spese!$G$73-1),Spese!$M$73),""))</f>
        <v/>
      </c>
      <c r="G1649" s="5">
        <f>IF(A1649="","",IFERROR(IF(Spese!$K$73="Annullato","Annullata",IF(Spese!$K$73="Sospeso","Sospesa",IF(Spese!$K$73="Da valutare","Da valutare",IF(E1649="","Da completare",IF(D1649&lt;=Spese!$J$73,"Saldata",IF(E1649&lt;Parametri!$B$3,"Scaduta",IF(E1649&lt;=Parametri!$B$3+Parametri!$B$4,"In scadenza","Programmata"))))))),"Da completare"))</f>
        <v/>
      </c>
      <c r="H1649" s="23">
        <f>IF(A1649="","",Spese!$D$73)</f>
        <v/>
      </c>
    </row>
    <row r="1650">
      <c r="A1650" s="9">
        <f>IFERROR(IF(OR(Spese!$A$73="",14&gt;Spese!$G$73),"",Spese!$A$73),"")</f>
        <v/>
      </c>
      <c r="B1650" s="27">
        <f>IF(A1650="","",Spese!$B$73)</f>
        <v/>
      </c>
      <c r="C1650" s="27">
        <f>IF(A1650="","",Spese!$C$73)</f>
        <v/>
      </c>
      <c r="D1650" s="10">
        <f>IF(A1650="","",14)</f>
        <v/>
      </c>
      <c r="E1650" s="25">
        <f>IF(A1650="","",IFERROR(EDATE(Spese!$I$73,(D1650-1)*Spese!$H$73),""))</f>
        <v/>
      </c>
      <c r="F1650" s="40">
        <f>IF(A1650="","",IFERROR(IF(D1650=Spese!$G$73,Spese!$L$73-Spese!$M$73*(Spese!$G$73-1),Spese!$M$73),""))</f>
        <v/>
      </c>
      <c r="G1650" s="9">
        <f>IF(A1650="","",IFERROR(IF(Spese!$K$73="Annullato","Annullata",IF(Spese!$K$73="Sospeso","Sospesa",IF(Spese!$K$73="Da valutare","Da valutare",IF(E1650="","Da completare",IF(D1650&lt;=Spese!$J$73,"Saldata",IF(E1650&lt;Parametri!$B$3,"Scaduta",IF(E1650&lt;=Parametri!$B$3+Parametri!$B$4,"In scadenza","Programmata"))))))),"Da completare"))</f>
        <v/>
      </c>
      <c r="H1650" s="27">
        <f>IF(A1650="","",Spese!$D$73)</f>
        <v/>
      </c>
    </row>
    <row r="1651">
      <c r="A1651" s="5">
        <f>IFERROR(IF(OR(Spese!$A$73="",15&gt;Spese!$G$73),"",Spese!$A$73),"")</f>
        <v/>
      </c>
      <c r="B1651" s="23">
        <f>IF(A1651="","",Spese!$B$73)</f>
        <v/>
      </c>
      <c r="C1651" s="23">
        <f>IF(A1651="","",Spese!$C$73)</f>
        <v/>
      </c>
      <c r="D1651" s="6">
        <f>IF(A1651="","",15)</f>
        <v/>
      </c>
      <c r="E1651" s="21">
        <f>IF(A1651="","",IFERROR(EDATE(Spese!$I$73,(D1651-1)*Spese!$H$73),""))</f>
        <v/>
      </c>
      <c r="F1651" s="38">
        <f>IF(A1651="","",IFERROR(IF(D1651=Spese!$G$73,Spese!$L$73-Spese!$M$73*(Spese!$G$73-1),Spese!$M$73),""))</f>
        <v/>
      </c>
      <c r="G1651" s="5">
        <f>IF(A1651="","",IFERROR(IF(Spese!$K$73="Annullato","Annullata",IF(Spese!$K$73="Sospeso","Sospesa",IF(Spese!$K$73="Da valutare","Da valutare",IF(E1651="","Da completare",IF(D1651&lt;=Spese!$J$73,"Saldata",IF(E1651&lt;Parametri!$B$3,"Scaduta",IF(E1651&lt;=Parametri!$B$3+Parametri!$B$4,"In scadenza","Programmata"))))))),"Da completare"))</f>
        <v/>
      </c>
      <c r="H1651" s="23">
        <f>IF(A1651="","",Spese!$D$73)</f>
        <v/>
      </c>
    </row>
    <row r="1652">
      <c r="A1652" s="9">
        <f>IFERROR(IF(OR(Spese!$A$73="",16&gt;Spese!$G$73),"",Spese!$A$73),"")</f>
        <v/>
      </c>
      <c r="B1652" s="27">
        <f>IF(A1652="","",Spese!$B$73)</f>
        <v/>
      </c>
      <c r="C1652" s="27">
        <f>IF(A1652="","",Spese!$C$73)</f>
        <v/>
      </c>
      <c r="D1652" s="10">
        <f>IF(A1652="","",16)</f>
        <v/>
      </c>
      <c r="E1652" s="25">
        <f>IF(A1652="","",IFERROR(EDATE(Spese!$I$73,(D1652-1)*Spese!$H$73),""))</f>
        <v/>
      </c>
      <c r="F1652" s="40">
        <f>IF(A1652="","",IFERROR(IF(D1652=Spese!$G$73,Spese!$L$73-Spese!$M$73*(Spese!$G$73-1),Spese!$M$73),""))</f>
        <v/>
      </c>
      <c r="G1652" s="9">
        <f>IF(A1652="","",IFERROR(IF(Spese!$K$73="Annullato","Annullata",IF(Spese!$K$73="Sospeso","Sospesa",IF(Spese!$K$73="Da valutare","Da valutare",IF(E1652="","Da completare",IF(D1652&lt;=Spese!$J$73,"Saldata",IF(E1652&lt;Parametri!$B$3,"Scaduta",IF(E1652&lt;=Parametri!$B$3+Parametri!$B$4,"In scadenza","Programmata"))))))),"Da completare"))</f>
        <v/>
      </c>
      <c r="H1652" s="27">
        <f>IF(A1652="","",Spese!$D$73)</f>
        <v/>
      </c>
    </row>
    <row r="1653">
      <c r="A1653" s="5">
        <f>IFERROR(IF(OR(Spese!$A$73="",17&gt;Spese!$G$73),"",Spese!$A$73),"")</f>
        <v/>
      </c>
      <c r="B1653" s="23">
        <f>IF(A1653="","",Spese!$B$73)</f>
        <v/>
      </c>
      <c r="C1653" s="23">
        <f>IF(A1653="","",Spese!$C$73)</f>
        <v/>
      </c>
      <c r="D1653" s="6">
        <f>IF(A1653="","",17)</f>
        <v/>
      </c>
      <c r="E1653" s="21">
        <f>IF(A1653="","",IFERROR(EDATE(Spese!$I$73,(D1653-1)*Spese!$H$73),""))</f>
        <v/>
      </c>
      <c r="F1653" s="38">
        <f>IF(A1653="","",IFERROR(IF(D1653=Spese!$G$73,Spese!$L$73-Spese!$M$73*(Spese!$G$73-1),Spese!$M$73),""))</f>
        <v/>
      </c>
      <c r="G1653" s="5">
        <f>IF(A1653="","",IFERROR(IF(Spese!$K$73="Annullato","Annullata",IF(Spese!$K$73="Sospeso","Sospesa",IF(Spese!$K$73="Da valutare","Da valutare",IF(E1653="","Da completare",IF(D1653&lt;=Spese!$J$73,"Saldata",IF(E1653&lt;Parametri!$B$3,"Scaduta",IF(E1653&lt;=Parametri!$B$3+Parametri!$B$4,"In scadenza","Programmata"))))))),"Da completare"))</f>
        <v/>
      </c>
      <c r="H1653" s="23">
        <f>IF(A1653="","",Spese!$D$73)</f>
        <v/>
      </c>
    </row>
    <row r="1654">
      <c r="A1654" s="9">
        <f>IFERROR(IF(OR(Spese!$A$73="",18&gt;Spese!$G$73),"",Spese!$A$73),"")</f>
        <v/>
      </c>
      <c r="B1654" s="27">
        <f>IF(A1654="","",Spese!$B$73)</f>
        <v/>
      </c>
      <c r="C1654" s="27">
        <f>IF(A1654="","",Spese!$C$73)</f>
        <v/>
      </c>
      <c r="D1654" s="10">
        <f>IF(A1654="","",18)</f>
        <v/>
      </c>
      <c r="E1654" s="25">
        <f>IF(A1654="","",IFERROR(EDATE(Spese!$I$73,(D1654-1)*Spese!$H$73),""))</f>
        <v/>
      </c>
      <c r="F1654" s="40">
        <f>IF(A1654="","",IFERROR(IF(D1654=Spese!$G$73,Spese!$L$73-Spese!$M$73*(Spese!$G$73-1),Spese!$M$73),""))</f>
        <v/>
      </c>
      <c r="G1654" s="9">
        <f>IF(A1654="","",IFERROR(IF(Spese!$K$73="Annullato","Annullata",IF(Spese!$K$73="Sospeso","Sospesa",IF(Spese!$K$73="Da valutare","Da valutare",IF(E1654="","Da completare",IF(D1654&lt;=Spese!$J$73,"Saldata",IF(E1654&lt;Parametri!$B$3,"Scaduta",IF(E1654&lt;=Parametri!$B$3+Parametri!$B$4,"In scadenza","Programmata"))))))),"Da completare"))</f>
        <v/>
      </c>
      <c r="H1654" s="27">
        <f>IF(A1654="","",Spese!$D$73)</f>
        <v/>
      </c>
    </row>
    <row r="1655">
      <c r="A1655" s="5">
        <f>IFERROR(IF(OR(Spese!$A$73="",19&gt;Spese!$G$73),"",Spese!$A$73),"")</f>
        <v/>
      </c>
      <c r="B1655" s="23">
        <f>IF(A1655="","",Spese!$B$73)</f>
        <v/>
      </c>
      <c r="C1655" s="23">
        <f>IF(A1655="","",Spese!$C$73)</f>
        <v/>
      </c>
      <c r="D1655" s="6">
        <f>IF(A1655="","",19)</f>
        <v/>
      </c>
      <c r="E1655" s="21">
        <f>IF(A1655="","",IFERROR(EDATE(Spese!$I$73,(D1655-1)*Spese!$H$73),""))</f>
        <v/>
      </c>
      <c r="F1655" s="38">
        <f>IF(A1655="","",IFERROR(IF(D1655=Spese!$G$73,Spese!$L$73-Spese!$M$73*(Spese!$G$73-1),Spese!$M$73),""))</f>
        <v/>
      </c>
      <c r="G1655" s="5">
        <f>IF(A1655="","",IFERROR(IF(Spese!$K$73="Annullato","Annullata",IF(Spese!$K$73="Sospeso","Sospesa",IF(Spese!$K$73="Da valutare","Da valutare",IF(E1655="","Da completare",IF(D1655&lt;=Spese!$J$73,"Saldata",IF(E1655&lt;Parametri!$B$3,"Scaduta",IF(E1655&lt;=Parametri!$B$3+Parametri!$B$4,"In scadenza","Programmata"))))))),"Da completare"))</f>
        <v/>
      </c>
      <c r="H1655" s="23">
        <f>IF(A1655="","",Spese!$D$73)</f>
        <v/>
      </c>
    </row>
    <row r="1656">
      <c r="A1656" s="9">
        <f>IFERROR(IF(OR(Spese!$A$73="",20&gt;Spese!$G$73),"",Spese!$A$73),"")</f>
        <v/>
      </c>
      <c r="B1656" s="27">
        <f>IF(A1656="","",Spese!$B$73)</f>
        <v/>
      </c>
      <c r="C1656" s="27">
        <f>IF(A1656="","",Spese!$C$73)</f>
        <v/>
      </c>
      <c r="D1656" s="10">
        <f>IF(A1656="","",20)</f>
        <v/>
      </c>
      <c r="E1656" s="25">
        <f>IF(A1656="","",IFERROR(EDATE(Spese!$I$73,(D1656-1)*Spese!$H$73),""))</f>
        <v/>
      </c>
      <c r="F1656" s="40">
        <f>IF(A1656="","",IFERROR(IF(D1656=Spese!$G$73,Spese!$L$73-Spese!$M$73*(Spese!$G$73-1),Spese!$M$73),""))</f>
        <v/>
      </c>
      <c r="G1656" s="9">
        <f>IF(A1656="","",IFERROR(IF(Spese!$K$73="Annullato","Annullata",IF(Spese!$K$73="Sospeso","Sospesa",IF(Spese!$K$73="Da valutare","Da valutare",IF(E1656="","Da completare",IF(D1656&lt;=Spese!$J$73,"Saldata",IF(E1656&lt;Parametri!$B$3,"Scaduta",IF(E1656&lt;=Parametri!$B$3+Parametri!$B$4,"In scadenza","Programmata"))))))),"Da completare"))</f>
        <v/>
      </c>
      <c r="H1656" s="27">
        <f>IF(A1656="","",Spese!$D$73)</f>
        <v/>
      </c>
    </row>
    <row r="1657">
      <c r="A1657" s="5">
        <f>IFERROR(IF(OR(Spese!$A$73="",21&gt;Spese!$G$73),"",Spese!$A$73),"")</f>
        <v/>
      </c>
      <c r="B1657" s="23">
        <f>IF(A1657="","",Spese!$B$73)</f>
        <v/>
      </c>
      <c r="C1657" s="23">
        <f>IF(A1657="","",Spese!$C$73)</f>
        <v/>
      </c>
      <c r="D1657" s="6">
        <f>IF(A1657="","",21)</f>
        <v/>
      </c>
      <c r="E1657" s="21">
        <f>IF(A1657="","",IFERROR(EDATE(Spese!$I$73,(D1657-1)*Spese!$H$73),""))</f>
        <v/>
      </c>
      <c r="F1657" s="38">
        <f>IF(A1657="","",IFERROR(IF(D1657=Spese!$G$73,Spese!$L$73-Spese!$M$73*(Spese!$G$73-1),Spese!$M$73),""))</f>
        <v/>
      </c>
      <c r="G1657" s="5">
        <f>IF(A1657="","",IFERROR(IF(Spese!$K$73="Annullato","Annullata",IF(Spese!$K$73="Sospeso","Sospesa",IF(Spese!$K$73="Da valutare","Da valutare",IF(E1657="","Da completare",IF(D1657&lt;=Spese!$J$73,"Saldata",IF(E1657&lt;Parametri!$B$3,"Scaduta",IF(E1657&lt;=Parametri!$B$3+Parametri!$B$4,"In scadenza","Programmata"))))))),"Da completare"))</f>
        <v/>
      </c>
      <c r="H1657" s="23">
        <f>IF(A1657="","",Spese!$D$73)</f>
        <v/>
      </c>
    </row>
    <row r="1658">
      <c r="A1658" s="9">
        <f>IFERROR(IF(OR(Spese!$A$73="",22&gt;Spese!$G$73),"",Spese!$A$73),"")</f>
        <v/>
      </c>
      <c r="B1658" s="27">
        <f>IF(A1658="","",Spese!$B$73)</f>
        <v/>
      </c>
      <c r="C1658" s="27">
        <f>IF(A1658="","",Spese!$C$73)</f>
        <v/>
      </c>
      <c r="D1658" s="10">
        <f>IF(A1658="","",22)</f>
        <v/>
      </c>
      <c r="E1658" s="25">
        <f>IF(A1658="","",IFERROR(EDATE(Spese!$I$73,(D1658-1)*Spese!$H$73),""))</f>
        <v/>
      </c>
      <c r="F1658" s="40">
        <f>IF(A1658="","",IFERROR(IF(D1658=Spese!$G$73,Spese!$L$73-Spese!$M$73*(Spese!$G$73-1),Spese!$M$73),""))</f>
        <v/>
      </c>
      <c r="G1658" s="9">
        <f>IF(A1658="","",IFERROR(IF(Spese!$K$73="Annullato","Annullata",IF(Spese!$K$73="Sospeso","Sospesa",IF(Spese!$K$73="Da valutare","Da valutare",IF(E1658="","Da completare",IF(D1658&lt;=Spese!$J$73,"Saldata",IF(E1658&lt;Parametri!$B$3,"Scaduta",IF(E1658&lt;=Parametri!$B$3+Parametri!$B$4,"In scadenza","Programmata"))))))),"Da completare"))</f>
        <v/>
      </c>
      <c r="H1658" s="27">
        <f>IF(A1658="","",Spese!$D$73)</f>
        <v/>
      </c>
    </row>
    <row r="1659">
      <c r="A1659" s="5">
        <f>IFERROR(IF(OR(Spese!$A$73="",23&gt;Spese!$G$73),"",Spese!$A$73),"")</f>
        <v/>
      </c>
      <c r="B1659" s="23">
        <f>IF(A1659="","",Spese!$B$73)</f>
        <v/>
      </c>
      <c r="C1659" s="23">
        <f>IF(A1659="","",Spese!$C$73)</f>
        <v/>
      </c>
      <c r="D1659" s="6">
        <f>IF(A1659="","",23)</f>
        <v/>
      </c>
      <c r="E1659" s="21">
        <f>IF(A1659="","",IFERROR(EDATE(Spese!$I$73,(D1659-1)*Spese!$H$73),""))</f>
        <v/>
      </c>
      <c r="F1659" s="38">
        <f>IF(A1659="","",IFERROR(IF(D1659=Spese!$G$73,Spese!$L$73-Spese!$M$73*(Spese!$G$73-1),Spese!$M$73),""))</f>
        <v/>
      </c>
      <c r="G1659" s="5">
        <f>IF(A1659="","",IFERROR(IF(Spese!$K$73="Annullato","Annullata",IF(Spese!$K$73="Sospeso","Sospesa",IF(Spese!$K$73="Da valutare","Da valutare",IF(E1659="","Da completare",IF(D1659&lt;=Spese!$J$73,"Saldata",IF(E1659&lt;Parametri!$B$3,"Scaduta",IF(E1659&lt;=Parametri!$B$3+Parametri!$B$4,"In scadenza","Programmata"))))))),"Da completare"))</f>
        <v/>
      </c>
      <c r="H1659" s="23">
        <f>IF(A1659="","",Spese!$D$73)</f>
        <v/>
      </c>
    </row>
    <row r="1660">
      <c r="A1660" s="9">
        <f>IFERROR(IF(OR(Spese!$A$73="",24&gt;Spese!$G$73),"",Spese!$A$73),"")</f>
        <v/>
      </c>
      <c r="B1660" s="27">
        <f>IF(A1660="","",Spese!$B$73)</f>
        <v/>
      </c>
      <c r="C1660" s="27">
        <f>IF(A1660="","",Spese!$C$73)</f>
        <v/>
      </c>
      <c r="D1660" s="10">
        <f>IF(A1660="","",24)</f>
        <v/>
      </c>
      <c r="E1660" s="25">
        <f>IF(A1660="","",IFERROR(EDATE(Spese!$I$73,(D1660-1)*Spese!$H$73),""))</f>
        <v/>
      </c>
      <c r="F1660" s="40">
        <f>IF(A1660="","",IFERROR(IF(D1660=Spese!$G$73,Spese!$L$73-Spese!$M$73*(Spese!$G$73-1),Spese!$M$73),""))</f>
        <v/>
      </c>
      <c r="G1660" s="9">
        <f>IF(A1660="","",IFERROR(IF(Spese!$K$73="Annullato","Annullata",IF(Spese!$K$73="Sospeso","Sospesa",IF(Spese!$K$73="Da valutare","Da valutare",IF(E1660="","Da completare",IF(D1660&lt;=Spese!$J$73,"Saldata",IF(E1660&lt;Parametri!$B$3,"Scaduta",IF(E1660&lt;=Parametri!$B$3+Parametri!$B$4,"In scadenza","Programmata"))))))),"Da completare"))</f>
        <v/>
      </c>
      <c r="H1660" s="27">
        <f>IF(A1660="","",Spese!$D$73)</f>
        <v/>
      </c>
    </row>
    <row r="1661">
      <c r="A1661" s="5">
        <f>IFERROR(IF(OR(Spese!$A$74="",1&gt;Spese!$G$74),"",Spese!$A$74),"")</f>
        <v/>
      </c>
      <c r="B1661" s="23">
        <f>IF(A1661="","",Spese!$B$74)</f>
        <v/>
      </c>
      <c r="C1661" s="23">
        <f>IF(A1661="","",Spese!$C$74)</f>
        <v/>
      </c>
      <c r="D1661" s="6">
        <f>IF(A1661="","",1)</f>
        <v/>
      </c>
      <c r="E1661" s="21">
        <f>IF(A1661="","",IFERROR(EDATE(Spese!$I$74,(D1661-1)*Spese!$H$74),""))</f>
        <v/>
      </c>
      <c r="F1661" s="38">
        <f>IF(A1661="","",IFERROR(IF(D1661=Spese!$G$74,Spese!$L$74-Spese!$M$74*(Spese!$G$74-1),Spese!$M$74),""))</f>
        <v/>
      </c>
      <c r="G1661" s="5">
        <f>IF(A1661="","",IFERROR(IF(Spese!$K$74="Annullato","Annullata",IF(Spese!$K$74="Sospeso","Sospesa",IF(Spese!$K$74="Da valutare","Da valutare",IF(E1661="","Da completare",IF(D1661&lt;=Spese!$J$74,"Saldata",IF(E1661&lt;Parametri!$B$3,"Scaduta",IF(E1661&lt;=Parametri!$B$3+Parametri!$B$4,"In scadenza","Programmata"))))))),"Da completare"))</f>
        <v/>
      </c>
      <c r="H1661" s="23">
        <f>IF(A1661="","",Spese!$D$74)</f>
        <v/>
      </c>
    </row>
    <row r="1662">
      <c r="A1662" s="9">
        <f>IFERROR(IF(OR(Spese!$A$74="",2&gt;Spese!$G$74),"",Spese!$A$74),"")</f>
        <v/>
      </c>
      <c r="B1662" s="27">
        <f>IF(A1662="","",Spese!$B$74)</f>
        <v/>
      </c>
      <c r="C1662" s="27">
        <f>IF(A1662="","",Spese!$C$74)</f>
        <v/>
      </c>
      <c r="D1662" s="10">
        <f>IF(A1662="","",2)</f>
        <v/>
      </c>
      <c r="E1662" s="25">
        <f>IF(A1662="","",IFERROR(EDATE(Spese!$I$74,(D1662-1)*Spese!$H$74),""))</f>
        <v/>
      </c>
      <c r="F1662" s="40">
        <f>IF(A1662="","",IFERROR(IF(D1662=Spese!$G$74,Spese!$L$74-Spese!$M$74*(Spese!$G$74-1),Spese!$M$74),""))</f>
        <v/>
      </c>
      <c r="G1662" s="9">
        <f>IF(A1662="","",IFERROR(IF(Spese!$K$74="Annullato","Annullata",IF(Spese!$K$74="Sospeso","Sospesa",IF(Spese!$K$74="Da valutare","Da valutare",IF(E1662="","Da completare",IF(D1662&lt;=Spese!$J$74,"Saldata",IF(E1662&lt;Parametri!$B$3,"Scaduta",IF(E1662&lt;=Parametri!$B$3+Parametri!$B$4,"In scadenza","Programmata"))))))),"Da completare"))</f>
        <v/>
      </c>
      <c r="H1662" s="27">
        <f>IF(A1662="","",Spese!$D$74)</f>
        <v/>
      </c>
    </row>
    <row r="1663">
      <c r="A1663" s="5">
        <f>IFERROR(IF(OR(Spese!$A$74="",3&gt;Spese!$G$74),"",Spese!$A$74),"")</f>
        <v/>
      </c>
      <c r="B1663" s="23">
        <f>IF(A1663="","",Spese!$B$74)</f>
        <v/>
      </c>
      <c r="C1663" s="23">
        <f>IF(A1663="","",Spese!$C$74)</f>
        <v/>
      </c>
      <c r="D1663" s="6">
        <f>IF(A1663="","",3)</f>
        <v/>
      </c>
      <c r="E1663" s="21">
        <f>IF(A1663="","",IFERROR(EDATE(Spese!$I$74,(D1663-1)*Spese!$H$74),""))</f>
        <v/>
      </c>
      <c r="F1663" s="38">
        <f>IF(A1663="","",IFERROR(IF(D1663=Spese!$G$74,Spese!$L$74-Spese!$M$74*(Spese!$G$74-1),Spese!$M$74),""))</f>
        <v/>
      </c>
      <c r="G1663" s="5">
        <f>IF(A1663="","",IFERROR(IF(Spese!$K$74="Annullato","Annullata",IF(Spese!$K$74="Sospeso","Sospesa",IF(Spese!$K$74="Da valutare","Da valutare",IF(E1663="","Da completare",IF(D1663&lt;=Spese!$J$74,"Saldata",IF(E1663&lt;Parametri!$B$3,"Scaduta",IF(E1663&lt;=Parametri!$B$3+Parametri!$B$4,"In scadenza","Programmata"))))))),"Da completare"))</f>
        <v/>
      </c>
      <c r="H1663" s="23">
        <f>IF(A1663="","",Spese!$D$74)</f>
        <v/>
      </c>
    </row>
    <row r="1664">
      <c r="A1664" s="9">
        <f>IFERROR(IF(OR(Spese!$A$74="",4&gt;Spese!$G$74),"",Spese!$A$74),"")</f>
        <v/>
      </c>
      <c r="B1664" s="27">
        <f>IF(A1664="","",Spese!$B$74)</f>
        <v/>
      </c>
      <c r="C1664" s="27">
        <f>IF(A1664="","",Spese!$C$74)</f>
        <v/>
      </c>
      <c r="D1664" s="10">
        <f>IF(A1664="","",4)</f>
        <v/>
      </c>
      <c r="E1664" s="25">
        <f>IF(A1664="","",IFERROR(EDATE(Spese!$I$74,(D1664-1)*Spese!$H$74),""))</f>
        <v/>
      </c>
      <c r="F1664" s="40">
        <f>IF(A1664="","",IFERROR(IF(D1664=Spese!$G$74,Spese!$L$74-Spese!$M$74*(Spese!$G$74-1),Spese!$M$74),""))</f>
        <v/>
      </c>
      <c r="G1664" s="9">
        <f>IF(A1664="","",IFERROR(IF(Spese!$K$74="Annullato","Annullata",IF(Spese!$K$74="Sospeso","Sospesa",IF(Spese!$K$74="Da valutare","Da valutare",IF(E1664="","Da completare",IF(D1664&lt;=Spese!$J$74,"Saldata",IF(E1664&lt;Parametri!$B$3,"Scaduta",IF(E1664&lt;=Parametri!$B$3+Parametri!$B$4,"In scadenza","Programmata"))))))),"Da completare"))</f>
        <v/>
      </c>
      <c r="H1664" s="27">
        <f>IF(A1664="","",Spese!$D$74)</f>
        <v/>
      </c>
    </row>
    <row r="1665">
      <c r="A1665" s="5">
        <f>IFERROR(IF(OR(Spese!$A$74="",5&gt;Spese!$G$74),"",Spese!$A$74),"")</f>
        <v/>
      </c>
      <c r="B1665" s="23">
        <f>IF(A1665="","",Spese!$B$74)</f>
        <v/>
      </c>
      <c r="C1665" s="23">
        <f>IF(A1665="","",Spese!$C$74)</f>
        <v/>
      </c>
      <c r="D1665" s="6">
        <f>IF(A1665="","",5)</f>
        <v/>
      </c>
      <c r="E1665" s="21">
        <f>IF(A1665="","",IFERROR(EDATE(Spese!$I$74,(D1665-1)*Spese!$H$74),""))</f>
        <v/>
      </c>
      <c r="F1665" s="38">
        <f>IF(A1665="","",IFERROR(IF(D1665=Spese!$G$74,Spese!$L$74-Spese!$M$74*(Spese!$G$74-1),Spese!$M$74),""))</f>
        <v/>
      </c>
      <c r="G1665" s="5">
        <f>IF(A1665="","",IFERROR(IF(Spese!$K$74="Annullato","Annullata",IF(Spese!$K$74="Sospeso","Sospesa",IF(Spese!$K$74="Da valutare","Da valutare",IF(E1665="","Da completare",IF(D1665&lt;=Spese!$J$74,"Saldata",IF(E1665&lt;Parametri!$B$3,"Scaduta",IF(E1665&lt;=Parametri!$B$3+Parametri!$B$4,"In scadenza","Programmata"))))))),"Da completare"))</f>
        <v/>
      </c>
      <c r="H1665" s="23">
        <f>IF(A1665="","",Spese!$D$74)</f>
        <v/>
      </c>
    </row>
    <row r="1666">
      <c r="A1666" s="9">
        <f>IFERROR(IF(OR(Spese!$A$74="",6&gt;Spese!$G$74),"",Spese!$A$74),"")</f>
        <v/>
      </c>
      <c r="B1666" s="27">
        <f>IF(A1666="","",Spese!$B$74)</f>
        <v/>
      </c>
      <c r="C1666" s="27">
        <f>IF(A1666="","",Spese!$C$74)</f>
        <v/>
      </c>
      <c r="D1666" s="10">
        <f>IF(A1666="","",6)</f>
        <v/>
      </c>
      <c r="E1666" s="25">
        <f>IF(A1666="","",IFERROR(EDATE(Spese!$I$74,(D1666-1)*Spese!$H$74),""))</f>
        <v/>
      </c>
      <c r="F1666" s="40">
        <f>IF(A1666="","",IFERROR(IF(D1666=Spese!$G$74,Spese!$L$74-Spese!$M$74*(Spese!$G$74-1),Spese!$M$74),""))</f>
        <v/>
      </c>
      <c r="G1666" s="9">
        <f>IF(A1666="","",IFERROR(IF(Spese!$K$74="Annullato","Annullata",IF(Spese!$K$74="Sospeso","Sospesa",IF(Spese!$K$74="Da valutare","Da valutare",IF(E1666="","Da completare",IF(D1666&lt;=Spese!$J$74,"Saldata",IF(E1666&lt;Parametri!$B$3,"Scaduta",IF(E1666&lt;=Parametri!$B$3+Parametri!$B$4,"In scadenza","Programmata"))))))),"Da completare"))</f>
        <v/>
      </c>
      <c r="H1666" s="27">
        <f>IF(A1666="","",Spese!$D$74)</f>
        <v/>
      </c>
    </row>
    <row r="1667">
      <c r="A1667" s="5">
        <f>IFERROR(IF(OR(Spese!$A$74="",7&gt;Spese!$G$74),"",Spese!$A$74),"")</f>
        <v/>
      </c>
      <c r="B1667" s="23">
        <f>IF(A1667="","",Spese!$B$74)</f>
        <v/>
      </c>
      <c r="C1667" s="23">
        <f>IF(A1667="","",Spese!$C$74)</f>
        <v/>
      </c>
      <c r="D1667" s="6">
        <f>IF(A1667="","",7)</f>
        <v/>
      </c>
      <c r="E1667" s="21">
        <f>IF(A1667="","",IFERROR(EDATE(Spese!$I$74,(D1667-1)*Spese!$H$74),""))</f>
        <v/>
      </c>
      <c r="F1667" s="38">
        <f>IF(A1667="","",IFERROR(IF(D1667=Spese!$G$74,Spese!$L$74-Spese!$M$74*(Spese!$G$74-1),Spese!$M$74),""))</f>
        <v/>
      </c>
      <c r="G1667" s="5">
        <f>IF(A1667="","",IFERROR(IF(Spese!$K$74="Annullato","Annullata",IF(Spese!$K$74="Sospeso","Sospesa",IF(Spese!$K$74="Da valutare","Da valutare",IF(E1667="","Da completare",IF(D1667&lt;=Spese!$J$74,"Saldata",IF(E1667&lt;Parametri!$B$3,"Scaduta",IF(E1667&lt;=Parametri!$B$3+Parametri!$B$4,"In scadenza","Programmata"))))))),"Da completare"))</f>
        <v/>
      </c>
      <c r="H1667" s="23">
        <f>IF(A1667="","",Spese!$D$74)</f>
        <v/>
      </c>
    </row>
    <row r="1668">
      <c r="A1668" s="9">
        <f>IFERROR(IF(OR(Spese!$A$74="",8&gt;Spese!$G$74),"",Spese!$A$74),"")</f>
        <v/>
      </c>
      <c r="B1668" s="27">
        <f>IF(A1668="","",Spese!$B$74)</f>
        <v/>
      </c>
      <c r="C1668" s="27">
        <f>IF(A1668="","",Spese!$C$74)</f>
        <v/>
      </c>
      <c r="D1668" s="10">
        <f>IF(A1668="","",8)</f>
        <v/>
      </c>
      <c r="E1668" s="25">
        <f>IF(A1668="","",IFERROR(EDATE(Spese!$I$74,(D1668-1)*Spese!$H$74),""))</f>
        <v/>
      </c>
      <c r="F1668" s="40">
        <f>IF(A1668="","",IFERROR(IF(D1668=Spese!$G$74,Spese!$L$74-Spese!$M$74*(Spese!$G$74-1),Spese!$M$74),""))</f>
        <v/>
      </c>
      <c r="G1668" s="9">
        <f>IF(A1668="","",IFERROR(IF(Spese!$K$74="Annullato","Annullata",IF(Spese!$K$74="Sospeso","Sospesa",IF(Spese!$K$74="Da valutare","Da valutare",IF(E1668="","Da completare",IF(D1668&lt;=Spese!$J$74,"Saldata",IF(E1668&lt;Parametri!$B$3,"Scaduta",IF(E1668&lt;=Parametri!$B$3+Parametri!$B$4,"In scadenza","Programmata"))))))),"Da completare"))</f>
        <v/>
      </c>
      <c r="H1668" s="27">
        <f>IF(A1668="","",Spese!$D$74)</f>
        <v/>
      </c>
    </row>
    <row r="1669">
      <c r="A1669" s="5">
        <f>IFERROR(IF(OR(Spese!$A$74="",9&gt;Spese!$G$74),"",Spese!$A$74),"")</f>
        <v/>
      </c>
      <c r="B1669" s="23">
        <f>IF(A1669="","",Spese!$B$74)</f>
        <v/>
      </c>
      <c r="C1669" s="23">
        <f>IF(A1669="","",Spese!$C$74)</f>
        <v/>
      </c>
      <c r="D1669" s="6">
        <f>IF(A1669="","",9)</f>
        <v/>
      </c>
      <c r="E1669" s="21">
        <f>IF(A1669="","",IFERROR(EDATE(Spese!$I$74,(D1669-1)*Spese!$H$74),""))</f>
        <v/>
      </c>
      <c r="F1669" s="38">
        <f>IF(A1669="","",IFERROR(IF(D1669=Spese!$G$74,Spese!$L$74-Spese!$M$74*(Spese!$G$74-1),Spese!$M$74),""))</f>
        <v/>
      </c>
      <c r="G1669" s="5">
        <f>IF(A1669="","",IFERROR(IF(Spese!$K$74="Annullato","Annullata",IF(Spese!$K$74="Sospeso","Sospesa",IF(Spese!$K$74="Da valutare","Da valutare",IF(E1669="","Da completare",IF(D1669&lt;=Spese!$J$74,"Saldata",IF(E1669&lt;Parametri!$B$3,"Scaduta",IF(E1669&lt;=Parametri!$B$3+Parametri!$B$4,"In scadenza","Programmata"))))))),"Da completare"))</f>
        <v/>
      </c>
      <c r="H1669" s="23">
        <f>IF(A1669="","",Spese!$D$74)</f>
        <v/>
      </c>
    </row>
    <row r="1670">
      <c r="A1670" s="9">
        <f>IFERROR(IF(OR(Spese!$A$74="",10&gt;Spese!$G$74),"",Spese!$A$74),"")</f>
        <v/>
      </c>
      <c r="B1670" s="27">
        <f>IF(A1670="","",Spese!$B$74)</f>
        <v/>
      </c>
      <c r="C1670" s="27">
        <f>IF(A1670="","",Spese!$C$74)</f>
        <v/>
      </c>
      <c r="D1670" s="10">
        <f>IF(A1670="","",10)</f>
        <v/>
      </c>
      <c r="E1670" s="25">
        <f>IF(A1670="","",IFERROR(EDATE(Spese!$I$74,(D1670-1)*Spese!$H$74),""))</f>
        <v/>
      </c>
      <c r="F1670" s="40">
        <f>IF(A1670="","",IFERROR(IF(D1670=Spese!$G$74,Spese!$L$74-Spese!$M$74*(Spese!$G$74-1),Spese!$M$74),""))</f>
        <v/>
      </c>
      <c r="G1670" s="9">
        <f>IF(A1670="","",IFERROR(IF(Spese!$K$74="Annullato","Annullata",IF(Spese!$K$74="Sospeso","Sospesa",IF(Spese!$K$74="Da valutare","Da valutare",IF(E1670="","Da completare",IF(D1670&lt;=Spese!$J$74,"Saldata",IF(E1670&lt;Parametri!$B$3,"Scaduta",IF(E1670&lt;=Parametri!$B$3+Parametri!$B$4,"In scadenza","Programmata"))))))),"Da completare"))</f>
        <v/>
      </c>
      <c r="H1670" s="27">
        <f>IF(A1670="","",Spese!$D$74)</f>
        <v/>
      </c>
    </row>
    <row r="1671">
      <c r="A1671" s="5">
        <f>IFERROR(IF(OR(Spese!$A$74="",11&gt;Spese!$G$74),"",Spese!$A$74),"")</f>
        <v/>
      </c>
      <c r="B1671" s="23">
        <f>IF(A1671="","",Spese!$B$74)</f>
        <v/>
      </c>
      <c r="C1671" s="23">
        <f>IF(A1671="","",Spese!$C$74)</f>
        <v/>
      </c>
      <c r="D1671" s="6">
        <f>IF(A1671="","",11)</f>
        <v/>
      </c>
      <c r="E1671" s="21">
        <f>IF(A1671="","",IFERROR(EDATE(Spese!$I$74,(D1671-1)*Spese!$H$74),""))</f>
        <v/>
      </c>
      <c r="F1671" s="38">
        <f>IF(A1671="","",IFERROR(IF(D1671=Spese!$G$74,Spese!$L$74-Spese!$M$74*(Spese!$G$74-1),Spese!$M$74),""))</f>
        <v/>
      </c>
      <c r="G1671" s="5">
        <f>IF(A1671="","",IFERROR(IF(Spese!$K$74="Annullato","Annullata",IF(Spese!$K$74="Sospeso","Sospesa",IF(Spese!$K$74="Da valutare","Da valutare",IF(E1671="","Da completare",IF(D1671&lt;=Spese!$J$74,"Saldata",IF(E1671&lt;Parametri!$B$3,"Scaduta",IF(E1671&lt;=Parametri!$B$3+Parametri!$B$4,"In scadenza","Programmata"))))))),"Da completare"))</f>
        <v/>
      </c>
      <c r="H1671" s="23">
        <f>IF(A1671="","",Spese!$D$74)</f>
        <v/>
      </c>
    </row>
    <row r="1672">
      <c r="A1672" s="9">
        <f>IFERROR(IF(OR(Spese!$A$74="",12&gt;Spese!$G$74),"",Spese!$A$74),"")</f>
        <v/>
      </c>
      <c r="B1672" s="27">
        <f>IF(A1672="","",Spese!$B$74)</f>
        <v/>
      </c>
      <c r="C1672" s="27">
        <f>IF(A1672="","",Spese!$C$74)</f>
        <v/>
      </c>
      <c r="D1672" s="10">
        <f>IF(A1672="","",12)</f>
        <v/>
      </c>
      <c r="E1672" s="25">
        <f>IF(A1672="","",IFERROR(EDATE(Spese!$I$74,(D1672-1)*Spese!$H$74),""))</f>
        <v/>
      </c>
      <c r="F1672" s="40">
        <f>IF(A1672="","",IFERROR(IF(D1672=Spese!$G$74,Spese!$L$74-Spese!$M$74*(Spese!$G$74-1),Spese!$M$74),""))</f>
        <v/>
      </c>
      <c r="G1672" s="9">
        <f>IF(A1672="","",IFERROR(IF(Spese!$K$74="Annullato","Annullata",IF(Spese!$K$74="Sospeso","Sospesa",IF(Spese!$K$74="Da valutare","Da valutare",IF(E1672="","Da completare",IF(D1672&lt;=Spese!$J$74,"Saldata",IF(E1672&lt;Parametri!$B$3,"Scaduta",IF(E1672&lt;=Parametri!$B$3+Parametri!$B$4,"In scadenza","Programmata"))))))),"Da completare"))</f>
        <v/>
      </c>
      <c r="H1672" s="27">
        <f>IF(A1672="","",Spese!$D$74)</f>
        <v/>
      </c>
    </row>
    <row r="1673">
      <c r="A1673" s="5">
        <f>IFERROR(IF(OR(Spese!$A$74="",13&gt;Spese!$G$74),"",Spese!$A$74),"")</f>
        <v/>
      </c>
      <c r="B1673" s="23">
        <f>IF(A1673="","",Spese!$B$74)</f>
        <v/>
      </c>
      <c r="C1673" s="23">
        <f>IF(A1673="","",Spese!$C$74)</f>
        <v/>
      </c>
      <c r="D1673" s="6">
        <f>IF(A1673="","",13)</f>
        <v/>
      </c>
      <c r="E1673" s="21">
        <f>IF(A1673="","",IFERROR(EDATE(Spese!$I$74,(D1673-1)*Spese!$H$74),""))</f>
        <v/>
      </c>
      <c r="F1673" s="38">
        <f>IF(A1673="","",IFERROR(IF(D1673=Spese!$G$74,Spese!$L$74-Spese!$M$74*(Spese!$G$74-1),Spese!$M$74),""))</f>
        <v/>
      </c>
      <c r="G1673" s="5">
        <f>IF(A1673="","",IFERROR(IF(Spese!$K$74="Annullato","Annullata",IF(Spese!$K$74="Sospeso","Sospesa",IF(Spese!$K$74="Da valutare","Da valutare",IF(E1673="","Da completare",IF(D1673&lt;=Spese!$J$74,"Saldata",IF(E1673&lt;Parametri!$B$3,"Scaduta",IF(E1673&lt;=Parametri!$B$3+Parametri!$B$4,"In scadenza","Programmata"))))))),"Da completare"))</f>
        <v/>
      </c>
      <c r="H1673" s="23">
        <f>IF(A1673="","",Spese!$D$74)</f>
        <v/>
      </c>
    </row>
    <row r="1674">
      <c r="A1674" s="9">
        <f>IFERROR(IF(OR(Spese!$A$74="",14&gt;Spese!$G$74),"",Spese!$A$74),"")</f>
        <v/>
      </c>
      <c r="B1674" s="27">
        <f>IF(A1674="","",Spese!$B$74)</f>
        <v/>
      </c>
      <c r="C1674" s="27">
        <f>IF(A1674="","",Spese!$C$74)</f>
        <v/>
      </c>
      <c r="D1674" s="10">
        <f>IF(A1674="","",14)</f>
        <v/>
      </c>
      <c r="E1674" s="25">
        <f>IF(A1674="","",IFERROR(EDATE(Spese!$I$74,(D1674-1)*Spese!$H$74),""))</f>
        <v/>
      </c>
      <c r="F1674" s="40">
        <f>IF(A1674="","",IFERROR(IF(D1674=Spese!$G$74,Spese!$L$74-Spese!$M$74*(Spese!$G$74-1),Spese!$M$74),""))</f>
        <v/>
      </c>
      <c r="G1674" s="9">
        <f>IF(A1674="","",IFERROR(IF(Spese!$K$74="Annullato","Annullata",IF(Spese!$K$74="Sospeso","Sospesa",IF(Spese!$K$74="Da valutare","Da valutare",IF(E1674="","Da completare",IF(D1674&lt;=Spese!$J$74,"Saldata",IF(E1674&lt;Parametri!$B$3,"Scaduta",IF(E1674&lt;=Parametri!$B$3+Parametri!$B$4,"In scadenza","Programmata"))))))),"Da completare"))</f>
        <v/>
      </c>
      <c r="H1674" s="27">
        <f>IF(A1674="","",Spese!$D$74)</f>
        <v/>
      </c>
    </row>
    <row r="1675">
      <c r="A1675" s="5">
        <f>IFERROR(IF(OR(Spese!$A$74="",15&gt;Spese!$G$74),"",Spese!$A$74),"")</f>
        <v/>
      </c>
      <c r="B1675" s="23">
        <f>IF(A1675="","",Spese!$B$74)</f>
        <v/>
      </c>
      <c r="C1675" s="23">
        <f>IF(A1675="","",Spese!$C$74)</f>
        <v/>
      </c>
      <c r="D1675" s="6">
        <f>IF(A1675="","",15)</f>
        <v/>
      </c>
      <c r="E1675" s="21">
        <f>IF(A1675="","",IFERROR(EDATE(Spese!$I$74,(D1675-1)*Spese!$H$74),""))</f>
        <v/>
      </c>
      <c r="F1675" s="38">
        <f>IF(A1675="","",IFERROR(IF(D1675=Spese!$G$74,Spese!$L$74-Spese!$M$74*(Spese!$G$74-1),Spese!$M$74),""))</f>
        <v/>
      </c>
      <c r="G1675" s="5">
        <f>IF(A1675="","",IFERROR(IF(Spese!$K$74="Annullato","Annullata",IF(Spese!$K$74="Sospeso","Sospesa",IF(Spese!$K$74="Da valutare","Da valutare",IF(E1675="","Da completare",IF(D1675&lt;=Spese!$J$74,"Saldata",IF(E1675&lt;Parametri!$B$3,"Scaduta",IF(E1675&lt;=Parametri!$B$3+Parametri!$B$4,"In scadenza","Programmata"))))))),"Da completare"))</f>
        <v/>
      </c>
      <c r="H1675" s="23">
        <f>IF(A1675="","",Spese!$D$74)</f>
        <v/>
      </c>
    </row>
    <row r="1676">
      <c r="A1676" s="9">
        <f>IFERROR(IF(OR(Spese!$A$74="",16&gt;Spese!$G$74),"",Spese!$A$74),"")</f>
        <v/>
      </c>
      <c r="B1676" s="27">
        <f>IF(A1676="","",Spese!$B$74)</f>
        <v/>
      </c>
      <c r="C1676" s="27">
        <f>IF(A1676="","",Spese!$C$74)</f>
        <v/>
      </c>
      <c r="D1676" s="10">
        <f>IF(A1676="","",16)</f>
        <v/>
      </c>
      <c r="E1676" s="25">
        <f>IF(A1676="","",IFERROR(EDATE(Spese!$I$74,(D1676-1)*Spese!$H$74),""))</f>
        <v/>
      </c>
      <c r="F1676" s="40">
        <f>IF(A1676="","",IFERROR(IF(D1676=Spese!$G$74,Spese!$L$74-Spese!$M$74*(Spese!$G$74-1),Spese!$M$74),""))</f>
        <v/>
      </c>
      <c r="G1676" s="9">
        <f>IF(A1676="","",IFERROR(IF(Spese!$K$74="Annullato","Annullata",IF(Spese!$K$74="Sospeso","Sospesa",IF(Spese!$K$74="Da valutare","Da valutare",IF(E1676="","Da completare",IF(D1676&lt;=Spese!$J$74,"Saldata",IF(E1676&lt;Parametri!$B$3,"Scaduta",IF(E1676&lt;=Parametri!$B$3+Parametri!$B$4,"In scadenza","Programmata"))))))),"Da completare"))</f>
        <v/>
      </c>
      <c r="H1676" s="27">
        <f>IF(A1676="","",Spese!$D$74)</f>
        <v/>
      </c>
    </row>
    <row r="1677">
      <c r="A1677" s="5">
        <f>IFERROR(IF(OR(Spese!$A$74="",17&gt;Spese!$G$74),"",Spese!$A$74),"")</f>
        <v/>
      </c>
      <c r="B1677" s="23">
        <f>IF(A1677="","",Spese!$B$74)</f>
        <v/>
      </c>
      <c r="C1677" s="23">
        <f>IF(A1677="","",Spese!$C$74)</f>
        <v/>
      </c>
      <c r="D1677" s="6">
        <f>IF(A1677="","",17)</f>
        <v/>
      </c>
      <c r="E1677" s="21">
        <f>IF(A1677="","",IFERROR(EDATE(Spese!$I$74,(D1677-1)*Spese!$H$74),""))</f>
        <v/>
      </c>
      <c r="F1677" s="38">
        <f>IF(A1677="","",IFERROR(IF(D1677=Spese!$G$74,Spese!$L$74-Spese!$M$74*(Spese!$G$74-1),Spese!$M$74),""))</f>
        <v/>
      </c>
      <c r="G1677" s="5">
        <f>IF(A1677="","",IFERROR(IF(Spese!$K$74="Annullato","Annullata",IF(Spese!$K$74="Sospeso","Sospesa",IF(Spese!$K$74="Da valutare","Da valutare",IF(E1677="","Da completare",IF(D1677&lt;=Spese!$J$74,"Saldata",IF(E1677&lt;Parametri!$B$3,"Scaduta",IF(E1677&lt;=Parametri!$B$3+Parametri!$B$4,"In scadenza","Programmata"))))))),"Da completare"))</f>
        <v/>
      </c>
      <c r="H1677" s="23">
        <f>IF(A1677="","",Spese!$D$74)</f>
        <v/>
      </c>
    </row>
    <row r="1678">
      <c r="A1678" s="9">
        <f>IFERROR(IF(OR(Spese!$A$74="",18&gt;Spese!$G$74),"",Spese!$A$74),"")</f>
        <v/>
      </c>
      <c r="B1678" s="27">
        <f>IF(A1678="","",Spese!$B$74)</f>
        <v/>
      </c>
      <c r="C1678" s="27">
        <f>IF(A1678="","",Spese!$C$74)</f>
        <v/>
      </c>
      <c r="D1678" s="10">
        <f>IF(A1678="","",18)</f>
        <v/>
      </c>
      <c r="E1678" s="25">
        <f>IF(A1678="","",IFERROR(EDATE(Spese!$I$74,(D1678-1)*Spese!$H$74),""))</f>
        <v/>
      </c>
      <c r="F1678" s="40">
        <f>IF(A1678="","",IFERROR(IF(D1678=Spese!$G$74,Spese!$L$74-Spese!$M$74*(Spese!$G$74-1),Spese!$M$74),""))</f>
        <v/>
      </c>
      <c r="G1678" s="9">
        <f>IF(A1678="","",IFERROR(IF(Spese!$K$74="Annullato","Annullata",IF(Spese!$K$74="Sospeso","Sospesa",IF(Spese!$K$74="Da valutare","Da valutare",IF(E1678="","Da completare",IF(D1678&lt;=Spese!$J$74,"Saldata",IF(E1678&lt;Parametri!$B$3,"Scaduta",IF(E1678&lt;=Parametri!$B$3+Parametri!$B$4,"In scadenza","Programmata"))))))),"Da completare"))</f>
        <v/>
      </c>
      <c r="H1678" s="27">
        <f>IF(A1678="","",Spese!$D$74)</f>
        <v/>
      </c>
    </row>
    <row r="1679">
      <c r="A1679" s="5">
        <f>IFERROR(IF(OR(Spese!$A$74="",19&gt;Spese!$G$74),"",Spese!$A$74),"")</f>
        <v/>
      </c>
      <c r="B1679" s="23">
        <f>IF(A1679="","",Spese!$B$74)</f>
        <v/>
      </c>
      <c r="C1679" s="23">
        <f>IF(A1679="","",Spese!$C$74)</f>
        <v/>
      </c>
      <c r="D1679" s="6">
        <f>IF(A1679="","",19)</f>
        <v/>
      </c>
      <c r="E1679" s="21">
        <f>IF(A1679="","",IFERROR(EDATE(Spese!$I$74,(D1679-1)*Spese!$H$74),""))</f>
        <v/>
      </c>
      <c r="F1679" s="38">
        <f>IF(A1679="","",IFERROR(IF(D1679=Spese!$G$74,Spese!$L$74-Spese!$M$74*(Spese!$G$74-1),Spese!$M$74),""))</f>
        <v/>
      </c>
      <c r="G1679" s="5">
        <f>IF(A1679="","",IFERROR(IF(Spese!$K$74="Annullato","Annullata",IF(Spese!$K$74="Sospeso","Sospesa",IF(Spese!$K$74="Da valutare","Da valutare",IF(E1679="","Da completare",IF(D1679&lt;=Spese!$J$74,"Saldata",IF(E1679&lt;Parametri!$B$3,"Scaduta",IF(E1679&lt;=Parametri!$B$3+Parametri!$B$4,"In scadenza","Programmata"))))))),"Da completare"))</f>
        <v/>
      </c>
      <c r="H1679" s="23">
        <f>IF(A1679="","",Spese!$D$74)</f>
        <v/>
      </c>
    </row>
    <row r="1680">
      <c r="A1680" s="9">
        <f>IFERROR(IF(OR(Spese!$A$74="",20&gt;Spese!$G$74),"",Spese!$A$74),"")</f>
        <v/>
      </c>
      <c r="B1680" s="27">
        <f>IF(A1680="","",Spese!$B$74)</f>
        <v/>
      </c>
      <c r="C1680" s="27">
        <f>IF(A1680="","",Spese!$C$74)</f>
        <v/>
      </c>
      <c r="D1680" s="10">
        <f>IF(A1680="","",20)</f>
        <v/>
      </c>
      <c r="E1680" s="25">
        <f>IF(A1680="","",IFERROR(EDATE(Spese!$I$74,(D1680-1)*Spese!$H$74),""))</f>
        <v/>
      </c>
      <c r="F1680" s="40">
        <f>IF(A1680="","",IFERROR(IF(D1680=Spese!$G$74,Spese!$L$74-Spese!$M$74*(Spese!$G$74-1),Spese!$M$74),""))</f>
        <v/>
      </c>
      <c r="G1680" s="9">
        <f>IF(A1680="","",IFERROR(IF(Spese!$K$74="Annullato","Annullata",IF(Spese!$K$74="Sospeso","Sospesa",IF(Spese!$K$74="Da valutare","Da valutare",IF(E1680="","Da completare",IF(D1680&lt;=Spese!$J$74,"Saldata",IF(E1680&lt;Parametri!$B$3,"Scaduta",IF(E1680&lt;=Parametri!$B$3+Parametri!$B$4,"In scadenza","Programmata"))))))),"Da completare"))</f>
        <v/>
      </c>
      <c r="H1680" s="27">
        <f>IF(A1680="","",Spese!$D$74)</f>
        <v/>
      </c>
    </row>
    <row r="1681">
      <c r="A1681" s="5">
        <f>IFERROR(IF(OR(Spese!$A$74="",21&gt;Spese!$G$74),"",Spese!$A$74),"")</f>
        <v/>
      </c>
      <c r="B1681" s="23">
        <f>IF(A1681="","",Spese!$B$74)</f>
        <v/>
      </c>
      <c r="C1681" s="23">
        <f>IF(A1681="","",Spese!$C$74)</f>
        <v/>
      </c>
      <c r="D1681" s="6">
        <f>IF(A1681="","",21)</f>
        <v/>
      </c>
      <c r="E1681" s="21">
        <f>IF(A1681="","",IFERROR(EDATE(Spese!$I$74,(D1681-1)*Spese!$H$74),""))</f>
        <v/>
      </c>
      <c r="F1681" s="38">
        <f>IF(A1681="","",IFERROR(IF(D1681=Spese!$G$74,Spese!$L$74-Spese!$M$74*(Spese!$G$74-1),Spese!$M$74),""))</f>
        <v/>
      </c>
      <c r="G1681" s="5">
        <f>IF(A1681="","",IFERROR(IF(Spese!$K$74="Annullato","Annullata",IF(Spese!$K$74="Sospeso","Sospesa",IF(Spese!$K$74="Da valutare","Da valutare",IF(E1681="","Da completare",IF(D1681&lt;=Spese!$J$74,"Saldata",IF(E1681&lt;Parametri!$B$3,"Scaduta",IF(E1681&lt;=Parametri!$B$3+Parametri!$B$4,"In scadenza","Programmata"))))))),"Da completare"))</f>
        <v/>
      </c>
      <c r="H1681" s="23">
        <f>IF(A1681="","",Spese!$D$74)</f>
        <v/>
      </c>
    </row>
    <row r="1682">
      <c r="A1682" s="9">
        <f>IFERROR(IF(OR(Spese!$A$74="",22&gt;Spese!$G$74),"",Spese!$A$74),"")</f>
        <v/>
      </c>
      <c r="B1682" s="27">
        <f>IF(A1682="","",Spese!$B$74)</f>
        <v/>
      </c>
      <c r="C1682" s="27">
        <f>IF(A1682="","",Spese!$C$74)</f>
        <v/>
      </c>
      <c r="D1682" s="10">
        <f>IF(A1682="","",22)</f>
        <v/>
      </c>
      <c r="E1682" s="25">
        <f>IF(A1682="","",IFERROR(EDATE(Spese!$I$74,(D1682-1)*Spese!$H$74),""))</f>
        <v/>
      </c>
      <c r="F1682" s="40">
        <f>IF(A1682="","",IFERROR(IF(D1682=Spese!$G$74,Spese!$L$74-Spese!$M$74*(Spese!$G$74-1),Spese!$M$74),""))</f>
        <v/>
      </c>
      <c r="G1682" s="9">
        <f>IF(A1682="","",IFERROR(IF(Spese!$K$74="Annullato","Annullata",IF(Spese!$K$74="Sospeso","Sospesa",IF(Spese!$K$74="Da valutare","Da valutare",IF(E1682="","Da completare",IF(D1682&lt;=Spese!$J$74,"Saldata",IF(E1682&lt;Parametri!$B$3,"Scaduta",IF(E1682&lt;=Parametri!$B$3+Parametri!$B$4,"In scadenza","Programmata"))))))),"Da completare"))</f>
        <v/>
      </c>
      <c r="H1682" s="27">
        <f>IF(A1682="","",Spese!$D$74)</f>
        <v/>
      </c>
    </row>
    <row r="1683">
      <c r="A1683" s="5">
        <f>IFERROR(IF(OR(Spese!$A$74="",23&gt;Spese!$G$74),"",Spese!$A$74),"")</f>
        <v/>
      </c>
      <c r="B1683" s="23">
        <f>IF(A1683="","",Spese!$B$74)</f>
        <v/>
      </c>
      <c r="C1683" s="23">
        <f>IF(A1683="","",Spese!$C$74)</f>
        <v/>
      </c>
      <c r="D1683" s="6">
        <f>IF(A1683="","",23)</f>
        <v/>
      </c>
      <c r="E1683" s="21">
        <f>IF(A1683="","",IFERROR(EDATE(Spese!$I$74,(D1683-1)*Spese!$H$74),""))</f>
        <v/>
      </c>
      <c r="F1683" s="38">
        <f>IF(A1683="","",IFERROR(IF(D1683=Spese!$G$74,Spese!$L$74-Spese!$M$74*(Spese!$G$74-1),Spese!$M$74),""))</f>
        <v/>
      </c>
      <c r="G1683" s="5">
        <f>IF(A1683="","",IFERROR(IF(Spese!$K$74="Annullato","Annullata",IF(Spese!$K$74="Sospeso","Sospesa",IF(Spese!$K$74="Da valutare","Da valutare",IF(E1683="","Da completare",IF(D1683&lt;=Spese!$J$74,"Saldata",IF(E1683&lt;Parametri!$B$3,"Scaduta",IF(E1683&lt;=Parametri!$B$3+Parametri!$B$4,"In scadenza","Programmata"))))))),"Da completare"))</f>
        <v/>
      </c>
      <c r="H1683" s="23">
        <f>IF(A1683="","",Spese!$D$74)</f>
        <v/>
      </c>
    </row>
    <row r="1684">
      <c r="A1684" s="9">
        <f>IFERROR(IF(OR(Spese!$A$74="",24&gt;Spese!$G$74),"",Spese!$A$74),"")</f>
        <v/>
      </c>
      <c r="B1684" s="27">
        <f>IF(A1684="","",Spese!$B$74)</f>
        <v/>
      </c>
      <c r="C1684" s="27">
        <f>IF(A1684="","",Spese!$C$74)</f>
        <v/>
      </c>
      <c r="D1684" s="10">
        <f>IF(A1684="","",24)</f>
        <v/>
      </c>
      <c r="E1684" s="25">
        <f>IF(A1684="","",IFERROR(EDATE(Spese!$I$74,(D1684-1)*Spese!$H$74),""))</f>
        <v/>
      </c>
      <c r="F1684" s="40">
        <f>IF(A1684="","",IFERROR(IF(D1684=Spese!$G$74,Spese!$L$74-Spese!$M$74*(Spese!$G$74-1),Spese!$M$74),""))</f>
        <v/>
      </c>
      <c r="G1684" s="9">
        <f>IF(A1684="","",IFERROR(IF(Spese!$K$74="Annullato","Annullata",IF(Spese!$K$74="Sospeso","Sospesa",IF(Spese!$K$74="Da valutare","Da valutare",IF(E1684="","Da completare",IF(D1684&lt;=Spese!$J$74,"Saldata",IF(E1684&lt;Parametri!$B$3,"Scaduta",IF(E1684&lt;=Parametri!$B$3+Parametri!$B$4,"In scadenza","Programmata"))))))),"Da completare"))</f>
        <v/>
      </c>
      <c r="H1684" s="27">
        <f>IF(A1684="","",Spese!$D$74)</f>
        <v/>
      </c>
    </row>
    <row r="1685">
      <c r="A1685" s="5">
        <f>IFERROR(IF(OR(Spese!$A$75="",1&gt;Spese!$G$75),"",Spese!$A$75),"")</f>
        <v/>
      </c>
      <c r="B1685" s="23">
        <f>IF(A1685="","",Spese!$B$75)</f>
        <v/>
      </c>
      <c r="C1685" s="23">
        <f>IF(A1685="","",Spese!$C$75)</f>
        <v/>
      </c>
      <c r="D1685" s="6">
        <f>IF(A1685="","",1)</f>
        <v/>
      </c>
      <c r="E1685" s="21">
        <f>IF(A1685="","",IFERROR(EDATE(Spese!$I$75,(D1685-1)*Spese!$H$75),""))</f>
        <v/>
      </c>
      <c r="F1685" s="38">
        <f>IF(A1685="","",IFERROR(IF(D1685=Spese!$G$75,Spese!$L$75-Spese!$M$75*(Spese!$G$75-1),Spese!$M$75),""))</f>
        <v/>
      </c>
      <c r="G1685" s="5">
        <f>IF(A1685="","",IFERROR(IF(Spese!$K$75="Annullato","Annullata",IF(Spese!$K$75="Sospeso","Sospesa",IF(Spese!$K$75="Da valutare","Da valutare",IF(E1685="","Da completare",IF(D1685&lt;=Spese!$J$75,"Saldata",IF(E1685&lt;Parametri!$B$3,"Scaduta",IF(E1685&lt;=Parametri!$B$3+Parametri!$B$4,"In scadenza","Programmata"))))))),"Da completare"))</f>
        <v/>
      </c>
      <c r="H1685" s="23">
        <f>IF(A1685="","",Spese!$D$75)</f>
        <v/>
      </c>
    </row>
    <row r="1686">
      <c r="A1686" s="9">
        <f>IFERROR(IF(OR(Spese!$A$75="",2&gt;Spese!$G$75),"",Spese!$A$75),"")</f>
        <v/>
      </c>
      <c r="B1686" s="27">
        <f>IF(A1686="","",Spese!$B$75)</f>
        <v/>
      </c>
      <c r="C1686" s="27">
        <f>IF(A1686="","",Spese!$C$75)</f>
        <v/>
      </c>
      <c r="D1686" s="10">
        <f>IF(A1686="","",2)</f>
        <v/>
      </c>
      <c r="E1686" s="25">
        <f>IF(A1686="","",IFERROR(EDATE(Spese!$I$75,(D1686-1)*Spese!$H$75),""))</f>
        <v/>
      </c>
      <c r="F1686" s="40">
        <f>IF(A1686="","",IFERROR(IF(D1686=Spese!$G$75,Spese!$L$75-Spese!$M$75*(Spese!$G$75-1),Spese!$M$75),""))</f>
        <v/>
      </c>
      <c r="G1686" s="9">
        <f>IF(A1686="","",IFERROR(IF(Spese!$K$75="Annullato","Annullata",IF(Spese!$K$75="Sospeso","Sospesa",IF(Spese!$K$75="Da valutare","Da valutare",IF(E1686="","Da completare",IF(D1686&lt;=Spese!$J$75,"Saldata",IF(E1686&lt;Parametri!$B$3,"Scaduta",IF(E1686&lt;=Parametri!$B$3+Parametri!$B$4,"In scadenza","Programmata"))))))),"Da completare"))</f>
        <v/>
      </c>
      <c r="H1686" s="27">
        <f>IF(A1686="","",Spese!$D$75)</f>
        <v/>
      </c>
    </row>
    <row r="1687">
      <c r="A1687" s="5">
        <f>IFERROR(IF(OR(Spese!$A$75="",3&gt;Spese!$G$75),"",Spese!$A$75),"")</f>
        <v/>
      </c>
      <c r="B1687" s="23">
        <f>IF(A1687="","",Spese!$B$75)</f>
        <v/>
      </c>
      <c r="C1687" s="23">
        <f>IF(A1687="","",Spese!$C$75)</f>
        <v/>
      </c>
      <c r="D1687" s="6">
        <f>IF(A1687="","",3)</f>
        <v/>
      </c>
      <c r="E1687" s="21">
        <f>IF(A1687="","",IFERROR(EDATE(Spese!$I$75,(D1687-1)*Spese!$H$75),""))</f>
        <v/>
      </c>
      <c r="F1687" s="38">
        <f>IF(A1687="","",IFERROR(IF(D1687=Spese!$G$75,Spese!$L$75-Spese!$M$75*(Spese!$G$75-1),Spese!$M$75),""))</f>
        <v/>
      </c>
      <c r="G1687" s="5">
        <f>IF(A1687="","",IFERROR(IF(Spese!$K$75="Annullato","Annullata",IF(Spese!$K$75="Sospeso","Sospesa",IF(Spese!$K$75="Da valutare","Da valutare",IF(E1687="","Da completare",IF(D1687&lt;=Spese!$J$75,"Saldata",IF(E1687&lt;Parametri!$B$3,"Scaduta",IF(E1687&lt;=Parametri!$B$3+Parametri!$B$4,"In scadenza","Programmata"))))))),"Da completare"))</f>
        <v/>
      </c>
      <c r="H1687" s="23">
        <f>IF(A1687="","",Spese!$D$75)</f>
        <v/>
      </c>
    </row>
    <row r="1688">
      <c r="A1688" s="9">
        <f>IFERROR(IF(OR(Spese!$A$75="",4&gt;Spese!$G$75),"",Spese!$A$75),"")</f>
        <v/>
      </c>
      <c r="B1688" s="27">
        <f>IF(A1688="","",Spese!$B$75)</f>
        <v/>
      </c>
      <c r="C1688" s="27">
        <f>IF(A1688="","",Spese!$C$75)</f>
        <v/>
      </c>
      <c r="D1688" s="10">
        <f>IF(A1688="","",4)</f>
        <v/>
      </c>
      <c r="E1688" s="25">
        <f>IF(A1688="","",IFERROR(EDATE(Spese!$I$75,(D1688-1)*Spese!$H$75),""))</f>
        <v/>
      </c>
      <c r="F1688" s="40">
        <f>IF(A1688="","",IFERROR(IF(D1688=Spese!$G$75,Spese!$L$75-Spese!$M$75*(Spese!$G$75-1),Spese!$M$75),""))</f>
        <v/>
      </c>
      <c r="G1688" s="9">
        <f>IF(A1688="","",IFERROR(IF(Spese!$K$75="Annullato","Annullata",IF(Spese!$K$75="Sospeso","Sospesa",IF(Spese!$K$75="Da valutare","Da valutare",IF(E1688="","Da completare",IF(D1688&lt;=Spese!$J$75,"Saldata",IF(E1688&lt;Parametri!$B$3,"Scaduta",IF(E1688&lt;=Parametri!$B$3+Parametri!$B$4,"In scadenza","Programmata"))))))),"Da completare"))</f>
        <v/>
      </c>
      <c r="H1688" s="27">
        <f>IF(A1688="","",Spese!$D$75)</f>
        <v/>
      </c>
    </row>
    <row r="1689">
      <c r="A1689" s="5">
        <f>IFERROR(IF(OR(Spese!$A$75="",5&gt;Spese!$G$75),"",Spese!$A$75),"")</f>
        <v/>
      </c>
      <c r="B1689" s="23">
        <f>IF(A1689="","",Spese!$B$75)</f>
        <v/>
      </c>
      <c r="C1689" s="23">
        <f>IF(A1689="","",Spese!$C$75)</f>
        <v/>
      </c>
      <c r="D1689" s="6">
        <f>IF(A1689="","",5)</f>
        <v/>
      </c>
      <c r="E1689" s="21">
        <f>IF(A1689="","",IFERROR(EDATE(Spese!$I$75,(D1689-1)*Spese!$H$75),""))</f>
        <v/>
      </c>
      <c r="F1689" s="38">
        <f>IF(A1689="","",IFERROR(IF(D1689=Spese!$G$75,Spese!$L$75-Spese!$M$75*(Spese!$G$75-1),Spese!$M$75),""))</f>
        <v/>
      </c>
      <c r="G1689" s="5">
        <f>IF(A1689="","",IFERROR(IF(Spese!$K$75="Annullato","Annullata",IF(Spese!$K$75="Sospeso","Sospesa",IF(Spese!$K$75="Da valutare","Da valutare",IF(E1689="","Da completare",IF(D1689&lt;=Spese!$J$75,"Saldata",IF(E1689&lt;Parametri!$B$3,"Scaduta",IF(E1689&lt;=Parametri!$B$3+Parametri!$B$4,"In scadenza","Programmata"))))))),"Da completare"))</f>
        <v/>
      </c>
      <c r="H1689" s="23">
        <f>IF(A1689="","",Spese!$D$75)</f>
        <v/>
      </c>
    </row>
    <row r="1690">
      <c r="A1690" s="9">
        <f>IFERROR(IF(OR(Spese!$A$75="",6&gt;Spese!$G$75),"",Spese!$A$75),"")</f>
        <v/>
      </c>
      <c r="B1690" s="27">
        <f>IF(A1690="","",Spese!$B$75)</f>
        <v/>
      </c>
      <c r="C1690" s="27">
        <f>IF(A1690="","",Spese!$C$75)</f>
        <v/>
      </c>
      <c r="D1690" s="10">
        <f>IF(A1690="","",6)</f>
        <v/>
      </c>
      <c r="E1690" s="25">
        <f>IF(A1690="","",IFERROR(EDATE(Spese!$I$75,(D1690-1)*Spese!$H$75),""))</f>
        <v/>
      </c>
      <c r="F1690" s="40">
        <f>IF(A1690="","",IFERROR(IF(D1690=Spese!$G$75,Spese!$L$75-Spese!$M$75*(Spese!$G$75-1),Spese!$M$75),""))</f>
        <v/>
      </c>
      <c r="G1690" s="9">
        <f>IF(A1690="","",IFERROR(IF(Spese!$K$75="Annullato","Annullata",IF(Spese!$K$75="Sospeso","Sospesa",IF(Spese!$K$75="Da valutare","Da valutare",IF(E1690="","Da completare",IF(D1690&lt;=Spese!$J$75,"Saldata",IF(E1690&lt;Parametri!$B$3,"Scaduta",IF(E1690&lt;=Parametri!$B$3+Parametri!$B$4,"In scadenza","Programmata"))))))),"Da completare"))</f>
        <v/>
      </c>
      <c r="H1690" s="27">
        <f>IF(A1690="","",Spese!$D$75)</f>
        <v/>
      </c>
    </row>
    <row r="1691">
      <c r="A1691" s="5">
        <f>IFERROR(IF(OR(Spese!$A$75="",7&gt;Spese!$G$75),"",Spese!$A$75),"")</f>
        <v/>
      </c>
      <c r="B1691" s="23">
        <f>IF(A1691="","",Spese!$B$75)</f>
        <v/>
      </c>
      <c r="C1691" s="23">
        <f>IF(A1691="","",Spese!$C$75)</f>
        <v/>
      </c>
      <c r="D1691" s="6">
        <f>IF(A1691="","",7)</f>
        <v/>
      </c>
      <c r="E1691" s="21">
        <f>IF(A1691="","",IFERROR(EDATE(Spese!$I$75,(D1691-1)*Spese!$H$75),""))</f>
        <v/>
      </c>
      <c r="F1691" s="38">
        <f>IF(A1691="","",IFERROR(IF(D1691=Spese!$G$75,Spese!$L$75-Spese!$M$75*(Spese!$G$75-1),Spese!$M$75),""))</f>
        <v/>
      </c>
      <c r="G1691" s="5">
        <f>IF(A1691="","",IFERROR(IF(Spese!$K$75="Annullato","Annullata",IF(Spese!$K$75="Sospeso","Sospesa",IF(Spese!$K$75="Da valutare","Da valutare",IF(E1691="","Da completare",IF(D1691&lt;=Spese!$J$75,"Saldata",IF(E1691&lt;Parametri!$B$3,"Scaduta",IF(E1691&lt;=Parametri!$B$3+Parametri!$B$4,"In scadenza","Programmata"))))))),"Da completare"))</f>
        <v/>
      </c>
      <c r="H1691" s="23">
        <f>IF(A1691="","",Spese!$D$75)</f>
        <v/>
      </c>
    </row>
    <row r="1692">
      <c r="A1692" s="9">
        <f>IFERROR(IF(OR(Spese!$A$75="",8&gt;Spese!$G$75),"",Spese!$A$75),"")</f>
        <v/>
      </c>
      <c r="B1692" s="27">
        <f>IF(A1692="","",Spese!$B$75)</f>
        <v/>
      </c>
      <c r="C1692" s="27">
        <f>IF(A1692="","",Spese!$C$75)</f>
        <v/>
      </c>
      <c r="D1692" s="10">
        <f>IF(A1692="","",8)</f>
        <v/>
      </c>
      <c r="E1692" s="25">
        <f>IF(A1692="","",IFERROR(EDATE(Spese!$I$75,(D1692-1)*Spese!$H$75),""))</f>
        <v/>
      </c>
      <c r="F1692" s="40">
        <f>IF(A1692="","",IFERROR(IF(D1692=Spese!$G$75,Spese!$L$75-Spese!$M$75*(Spese!$G$75-1),Spese!$M$75),""))</f>
        <v/>
      </c>
      <c r="G1692" s="9">
        <f>IF(A1692="","",IFERROR(IF(Spese!$K$75="Annullato","Annullata",IF(Spese!$K$75="Sospeso","Sospesa",IF(Spese!$K$75="Da valutare","Da valutare",IF(E1692="","Da completare",IF(D1692&lt;=Spese!$J$75,"Saldata",IF(E1692&lt;Parametri!$B$3,"Scaduta",IF(E1692&lt;=Parametri!$B$3+Parametri!$B$4,"In scadenza","Programmata"))))))),"Da completare"))</f>
        <v/>
      </c>
      <c r="H1692" s="27">
        <f>IF(A1692="","",Spese!$D$75)</f>
        <v/>
      </c>
    </row>
    <row r="1693">
      <c r="A1693" s="5">
        <f>IFERROR(IF(OR(Spese!$A$75="",9&gt;Spese!$G$75),"",Spese!$A$75),"")</f>
        <v/>
      </c>
      <c r="B1693" s="23">
        <f>IF(A1693="","",Spese!$B$75)</f>
        <v/>
      </c>
      <c r="C1693" s="23">
        <f>IF(A1693="","",Spese!$C$75)</f>
        <v/>
      </c>
      <c r="D1693" s="6">
        <f>IF(A1693="","",9)</f>
        <v/>
      </c>
      <c r="E1693" s="21">
        <f>IF(A1693="","",IFERROR(EDATE(Spese!$I$75,(D1693-1)*Spese!$H$75),""))</f>
        <v/>
      </c>
      <c r="F1693" s="38">
        <f>IF(A1693="","",IFERROR(IF(D1693=Spese!$G$75,Spese!$L$75-Spese!$M$75*(Spese!$G$75-1),Spese!$M$75),""))</f>
        <v/>
      </c>
      <c r="G1693" s="5">
        <f>IF(A1693="","",IFERROR(IF(Spese!$K$75="Annullato","Annullata",IF(Spese!$K$75="Sospeso","Sospesa",IF(Spese!$K$75="Da valutare","Da valutare",IF(E1693="","Da completare",IF(D1693&lt;=Spese!$J$75,"Saldata",IF(E1693&lt;Parametri!$B$3,"Scaduta",IF(E1693&lt;=Parametri!$B$3+Parametri!$B$4,"In scadenza","Programmata"))))))),"Da completare"))</f>
        <v/>
      </c>
      <c r="H1693" s="23">
        <f>IF(A1693="","",Spese!$D$75)</f>
        <v/>
      </c>
    </row>
    <row r="1694">
      <c r="A1694" s="9">
        <f>IFERROR(IF(OR(Spese!$A$75="",10&gt;Spese!$G$75),"",Spese!$A$75),"")</f>
        <v/>
      </c>
      <c r="B1694" s="27">
        <f>IF(A1694="","",Spese!$B$75)</f>
        <v/>
      </c>
      <c r="C1694" s="27">
        <f>IF(A1694="","",Spese!$C$75)</f>
        <v/>
      </c>
      <c r="D1694" s="10">
        <f>IF(A1694="","",10)</f>
        <v/>
      </c>
      <c r="E1694" s="25">
        <f>IF(A1694="","",IFERROR(EDATE(Spese!$I$75,(D1694-1)*Spese!$H$75),""))</f>
        <v/>
      </c>
      <c r="F1694" s="40">
        <f>IF(A1694="","",IFERROR(IF(D1694=Spese!$G$75,Spese!$L$75-Spese!$M$75*(Spese!$G$75-1),Spese!$M$75),""))</f>
        <v/>
      </c>
      <c r="G1694" s="9">
        <f>IF(A1694="","",IFERROR(IF(Spese!$K$75="Annullato","Annullata",IF(Spese!$K$75="Sospeso","Sospesa",IF(Spese!$K$75="Da valutare","Da valutare",IF(E1694="","Da completare",IF(D1694&lt;=Spese!$J$75,"Saldata",IF(E1694&lt;Parametri!$B$3,"Scaduta",IF(E1694&lt;=Parametri!$B$3+Parametri!$B$4,"In scadenza","Programmata"))))))),"Da completare"))</f>
        <v/>
      </c>
      <c r="H1694" s="27">
        <f>IF(A1694="","",Spese!$D$75)</f>
        <v/>
      </c>
    </row>
    <row r="1695">
      <c r="A1695" s="5">
        <f>IFERROR(IF(OR(Spese!$A$75="",11&gt;Spese!$G$75),"",Spese!$A$75),"")</f>
        <v/>
      </c>
      <c r="B1695" s="23">
        <f>IF(A1695="","",Spese!$B$75)</f>
        <v/>
      </c>
      <c r="C1695" s="23">
        <f>IF(A1695="","",Spese!$C$75)</f>
        <v/>
      </c>
      <c r="D1695" s="6">
        <f>IF(A1695="","",11)</f>
        <v/>
      </c>
      <c r="E1695" s="21">
        <f>IF(A1695="","",IFERROR(EDATE(Spese!$I$75,(D1695-1)*Spese!$H$75),""))</f>
        <v/>
      </c>
      <c r="F1695" s="38">
        <f>IF(A1695="","",IFERROR(IF(D1695=Spese!$G$75,Spese!$L$75-Spese!$M$75*(Spese!$G$75-1),Spese!$M$75),""))</f>
        <v/>
      </c>
      <c r="G1695" s="5">
        <f>IF(A1695="","",IFERROR(IF(Spese!$K$75="Annullato","Annullata",IF(Spese!$K$75="Sospeso","Sospesa",IF(Spese!$K$75="Da valutare","Da valutare",IF(E1695="","Da completare",IF(D1695&lt;=Spese!$J$75,"Saldata",IF(E1695&lt;Parametri!$B$3,"Scaduta",IF(E1695&lt;=Parametri!$B$3+Parametri!$B$4,"In scadenza","Programmata"))))))),"Da completare"))</f>
        <v/>
      </c>
      <c r="H1695" s="23">
        <f>IF(A1695="","",Spese!$D$75)</f>
        <v/>
      </c>
    </row>
    <row r="1696">
      <c r="A1696" s="9">
        <f>IFERROR(IF(OR(Spese!$A$75="",12&gt;Spese!$G$75),"",Spese!$A$75),"")</f>
        <v/>
      </c>
      <c r="B1696" s="27">
        <f>IF(A1696="","",Spese!$B$75)</f>
        <v/>
      </c>
      <c r="C1696" s="27">
        <f>IF(A1696="","",Spese!$C$75)</f>
        <v/>
      </c>
      <c r="D1696" s="10">
        <f>IF(A1696="","",12)</f>
        <v/>
      </c>
      <c r="E1696" s="25">
        <f>IF(A1696="","",IFERROR(EDATE(Spese!$I$75,(D1696-1)*Spese!$H$75),""))</f>
        <v/>
      </c>
      <c r="F1696" s="40">
        <f>IF(A1696="","",IFERROR(IF(D1696=Spese!$G$75,Spese!$L$75-Spese!$M$75*(Spese!$G$75-1),Spese!$M$75),""))</f>
        <v/>
      </c>
      <c r="G1696" s="9">
        <f>IF(A1696="","",IFERROR(IF(Spese!$K$75="Annullato","Annullata",IF(Spese!$K$75="Sospeso","Sospesa",IF(Spese!$K$75="Da valutare","Da valutare",IF(E1696="","Da completare",IF(D1696&lt;=Spese!$J$75,"Saldata",IF(E1696&lt;Parametri!$B$3,"Scaduta",IF(E1696&lt;=Parametri!$B$3+Parametri!$B$4,"In scadenza","Programmata"))))))),"Da completare"))</f>
        <v/>
      </c>
      <c r="H1696" s="27">
        <f>IF(A1696="","",Spese!$D$75)</f>
        <v/>
      </c>
    </row>
    <row r="1697">
      <c r="A1697" s="5">
        <f>IFERROR(IF(OR(Spese!$A$75="",13&gt;Spese!$G$75),"",Spese!$A$75),"")</f>
        <v/>
      </c>
      <c r="B1697" s="23">
        <f>IF(A1697="","",Spese!$B$75)</f>
        <v/>
      </c>
      <c r="C1697" s="23">
        <f>IF(A1697="","",Spese!$C$75)</f>
        <v/>
      </c>
      <c r="D1697" s="6">
        <f>IF(A1697="","",13)</f>
        <v/>
      </c>
      <c r="E1697" s="21">
        <f>IF(A1697="","",IFERROR(EDATE(Spese!$I$75,(D1697-1)*Spese!$H$75),""))</f>
        <v/>
      </c>
      <c r="F1697" s="38">
        <f>IF(A1697="","",IFERROR(IF(D1697=Spese!$G$75,Spese!$L$75-Spese!$M$75*(Spese!$G$75-1),Spese!$M$75),""))</f>
        <v/>
      </c>
      <c r="G1697" s="5">
        <f>IF(A1697="","",IFERROR(IF(Spese!$K$75="Annullato","Annullata",IF(Spese!$K$75="Sospeso","Sospesa",IF(Spese!$K$75="Da valutare","Da valutare",IF(E1697="","Da completare",IF(D1697&lt;=Spese!$J$75,"Saldata",IF(E1697&lt;Parametri!$B$3,"Scaduta",IF(E1697&lt;=Parametri!$B$3+Parametri!$B$4,"In scadenza","Programmata"))))))),"Da completare"))</f>
        <v/>
      </c>
      <c r="H1697" s="23">
        <f>IF(A1697="","",Spese!$D$75)</f>
        <v/>
      </c>
    </row>
    <row r="1698">
      <c r="A1698" s="9">
        <f>IFERROR(IF(OR(Spese!$A$75="",14&gt;Spese!$G$75),"",Spese!$A$75),"")</f>
        <v/>
      </c>
      <c r="B1698" s="27">
        <f>IF(A1698="","",Spese!$B$75)</f>
        <v/>
      </c>
      <c r="C1698" s="27">
        <f>IF(A1698="","",Spese!$C$75)</f>
        <v/>
      </c>
      <c r="D1698" s="10">
        <f>IF(A1698="","",14)</f>
        <v/>
      </c>
      <c r="E1698" s="25">
        <f>IF(A1698="","",IFERROR(EDATE(Spese!$I$75,(D1698-1)*Spese!$H$75),""))</f>
        <v/>
      </c>
      <c r="F1698" s="40">
        <f>IF(A1698="","",IFERROR(IF(D1698=Spese!$G$75,Spese!$L$75-Spese!$M$75*(Spese!$G$75-1),Spese!$M$75),""))</f>
        <v/>
      </c>
      <c r="G1698" s="9">
        <f>IF(A1698="","",IFERROR(IF(Spese!$K$75="Annullato","Annullata",IF(Spese!$K$75="Sospeso","Sospesa",IF(Spese!$K$75="Da valutare","Da valutare",IF(E1698="","Da completare",IF(D1698&lt;=Spese!$J$75,"Saldata",IF(E1698&lt;Parametri!$B$3,"Scaduta",IF(E1698&lt;=Parametri!$B$3+Parametri!$B$4,"In scadenza","Programmata"))))))),"Da completare"))</f>
        <v/>
      </c>
      <c r="H1698" s="27">
        <f>IF(A1698="","",Spese!$D$75)</f>
        <v/>
      </c>
    </row>
    <row r="1699">
      <c r="A1699" s="5">
        <f>IFERROR(IF(OR(Spese!$A$75="",15&gt;Spese!$G$75),"",Spese!$A$75),"")</f>
        <v/>
      </c>
      <c r="B1699" s="23">
        <f>IF(A1699="","",Spese!$B$75)</f>
        <v/>
      </c>
      <c r="C1699" s="23">
        <f>IF(A1699="","",Spese!$C$75)</f>
        <v/>
      </c>
      <c r="D1699" s="6">
        <f>IF(A1699="","",15)</f>
        <v/>
      </c>
      <c r="E1699" s="21">
        <f>IF(A1699="","",IFERROR(EDATE(Spese!$I$75,(D1699-1)*Spese!$H$75),""))</f>
        <v/>
      </c>
      <c r="F1699" s="38">
        <f>IF(A1699="","",IFERROR(IF(D1699=Spese!$G$75,Spese!$L$75-Spese!$M$75*(Spese!$G$75-1),Spese!$M$75),""))</f>
        <v/>
      </c>
      <c r="G1699" s="5">
        <f>IF(A1699="","",IFERROR(IF(Spese!$K$75="Annullato","Annullata",IF(Spese!$K$75="Sospeso","Sospesa",IF(Spese!$K$75="Da valutare","Da valutare",IF(E1699="","Da completare",IF(D1699&lt;=Spese!$J$75,"Saldata",IF(E1699&lt;Parametri!$B$3,"Scaduta",IF(E1699&lt;=Parametri!$B$3+Parametri!$B$4,"In scadenza","Programmata"))))))),"Da completare"))</f>
        <v/>
      </c>
      <c r="H1699" s="23">
        <f>IF(A1699="","",Spese!$D$75)</f>
        <v/>
      </c>
    </row>
    <row r="1700">
      <c r="A1700" s="9">
        <f>IFERROR(IF(OR(Spese!$A$75="",16&gt;Spese!$G$75),"",Spese!$A$75),"")</f>
        <v/>
      </c>
      <c r="B1700" s="27">
        <f>IF(A1700="","",Spese!$B$75)</f>
        <v/>
      </c>
      <c r="C1700" s="27">
        <f>IF(A1700="","",Spese!$C$75)</f>
        <v/>
      </c>
      <c r="D1700" s="10">
        <f>IF(A1700="","",16)</f>
        <v/>
      </c>
      <c r="E1700" s="25">
        <f>IF(A1700="","",IFERROR(EDATE(Spese!$I$75,(D1700-1)*Spese!$H$75),""))</f>
        <v/>
      </c>
      <c r="F1700" s="40">
        <f>IF(A1700="","",IFERROR(IF(D1700=Spese!$G$75,Spese!$L$75-Spese!$M$75*(Spese!$G$75-1),Spese!$M$75),""))</f>
        <v/>
      </c>
      <c r="G1700" s="9">
        <f>IF(A1700="","",IFERROR(IF(Spese!$K$75="Annullato","Annullata",IF(Spese!$K$75="Sospeso","Sospesa",IF(Spese!$K$75="Da valutare","Da valutare",IF(E1700="","Da completare",IF(D1700&lt;=Spese!$J$75,"Saldata",IF(E1700&lt;Parametri!$B$3,"Scaduta",IF(E1700&lt;=Parametri!$B$3+Parametri!$B$4,"In scadenza","Programmata"))))))),"Da completare"))</f>
        <v/>
      </c>
      <c r="H1700" s="27">
        <f>IF(A1700="","",Spese!$D$75)</f>
        <v/>
      </c>
    </row>
    <row r="1701">
      <c r="A1701" s="5">
        <f>IFERROR(IF(OR(Spese!$A$75="",17&gt;Spese!$G$75),"",Spese!$A$75),"")</f>
        <v/>
      </c>
      <c r="B1701" s="23">
        <f>IF(A1701="","",Spese!$B$75)</f>
        <v/>
      </c>
      <c r="C1701" s="23">
        <f>IF(A1701="","",Spese!$C$75)</f>
        <v/>
      </c>
      <c r="D1701" s="6">
        <f>IF(A1701="","",17)</f>
        <v/>
      </c>
      <c r="E1701" s="21">
        <f>IF(A1701="","",IFERROR(EDATE(Spese!$I$75,(D1701-1)*Spese!$H$75),""))</f>
        <v/>
      </c>
      <c r="F1701" s="38">
        <f>IF(A1701="","",IFERROR(IF(D1701=Spese!$G$75,Spese!$L$75-Spese!$M$75*(Spese!$G$75-1),Spese!$M$75),""))</f>
        <v/>
      </c>
      <c r="G1701" s="5">
        <f>IF(A1701="","",IFERROR(IF(Spese!$K$75="Annullato","Annullata",IF(Spese!$K$75="Sospeso","Sospesa",IF(Spese!$K$75="Da valutare","Da valutare",IF(E1701="","Da completare",IF(D1701&lt;=Spese!$J$75,"Saldata",IF(E1701&lt;Parametri!$B$3,"Scaduta",IF(E1701&lt;=Parametri!$B$3+Parametri!$B$4,"In scadenza","Programmata"))))))),"Da completare"))</f>
        <v/>
      </c>
      <c r="H1701" s="23">
        <f>IF(A1701="","",Spese!$D$75)</f>
        <v/>
      </c>
    </row>
    <row r="1702">
      <c r="A1702" s="9">
        <f>IFERROR(IF(OR(Spese!$A$75="",18&gt;Spese!$G$75),"",Spese!$A$75),"")</f>
        <v/>
      </c>
      <c r="B1702" s="27">
        <f>IF(A1702="","",Spese!$B$75)</f>
        <v/>
      </c>
      <c r="C1702" s="27">
        <f>IF(A1702="","",Spese!$C$75)</f>
        <v/>
      </c>
      <c r="D1702" s="10">
        <f>IF(A1702="","",18)</f>
        <v/>
      </c>
      <c r="E1702" s="25">
        <f>IF(A1702="","",IFERROR(EDATE(Spese!$I$75,(D1702-1)*Spese!$H$75),""))</f>
        <v/>
      </c>
      <c r="F1702" s="40">
        <f>IF(A1702="","",IFERROR(IF(D1702=Spese!$G$75,Spese!$L$75-Spese!$M$75*(Spese!$G$75-1),Spese!$M$75),""))</f>
        <v/>
      </c>
      <c r="G1702" s="9">
        <f>IF(A1702="","",IFERROR(IF(Spese!$K$75="Annullato","Annullata",IF(Spese!$K$75="Sospeso","Sospesa",IF(Spese!$K$75="Da valutare","Da valutare",IF(E1702="","Da completare",IF(D1702&lt;=Spese!$J$75,"Saldata",IF(E1702&lt;Parametri!$B$3,"Scaduta",IF(E1702&lt;=Parametri!$B$3+Parametri!$B$4,"In scadenza","Programmata"))))))),"Da completare"))</f>
        <v/>
      </c>
      <c r="H1702" s="27">
        <f>IF(A1702="","",Spese!$D$75)</f>
        <v/>
      </c>
    </row>
    <row r="1703">
      <c r="A1703" s="5">
        <f>IFERROR(IF(OR(Spese!$A$75="",19&gt;Spese!$G$75),"",Spese!$A$75),"")</f>
        <v/>
      </c>
      <c r="B1703" s="23">
        <f>IF(A1703="","",Spese!$B$75)</f>
        <v/>
      </c>
      <c r="C1703" s="23">
        <f>IF(A1703="","",Spese!$C$75)</f>
        <v/>
      </c>
      <c r="D1703" s="6">
        <f>IF(A1703="","",19)</f>
        <v/>
      </c>
      <c r="E1703" s="21">
        <f>IF(A1703="","",IFERROR(EDATE(Spese!$I$75,(D1703-1)*Spese!$H$75),""))</f>
        <v/>
      </c>
      <c r="F1703" s="38">
        <f>IF(A1703="","",IFERROR(IF(D1703=Spese!$G$75,Spese!$L$75-Spese!$M$75*(Spese!$G$75-1),Spese!$M$75),""))</f>
        <v/>
      </c>
      <c r="G1703" s="5">
        <f>IF(A1703="","",IFERROR(IF(Spese!$K$75="Annullato","Annullata",IF(Spese!$K$75="Sospeso","Sospesa",IF(Spese!$K$75="Da valutare","Da valutare",IF(E1703="","Da completare",IF(D1703&lt;=Spese!$J$75,"Saldata",IF(E1703&lt;Parametri!$B$3,"Scaduta",IF(E1703&lt;=Parametri!$B$3+Parametri!$B$4,"In scadenza","Programmata"))))))),"Da completare"))</f>
        <v/>
      </c>
      <c r="H1703" s="23">
        <f>IF(A1703="","",Spese!$D$75)</f>
        <v/>
      </c>
    </row>
    <row r="1704">
      <c r="A1704" s="9">
        <f>IFERROR(IF(OR(Spese!$A$75="",20&gt;Spese!$G$75),"",Spese!$A$75),"")</f>
        <v/>
      </c>
      <c r="B1704" s="27">
        <f>IF(A1704="","",Spese!$B$75)</f>
        <v/>
      </c>
      <c r="C1704" s="27">
        <f>IF(A1704="","",Spese!$C$75)</f>
        <v/>
      </c>
      <c r="D1704" s="10">
        <f>IF(A1704="","",20)</f>
        <v/>
      </c>
      <c r="E1704" s="25">
        <f>IF(A1704="","",IFERROR(EDATE(Spese!$I$75,(D1704-1)*Spese!$H$75),""))</f>
        <v/>
      </c>
      <c r="F1704" s="40">
        <f>IF(A1704="","",IFERROR(IF(D1704=Spese!$G$75,Spese!$L$75-Spese!$M$75*(Spese!$G$75-1),Spese!$M$75),""))</f>
        <v/>
      </c>
      <c r="G1704" s="9">
        <f>IF(A1704="","",IFERROR(IF(Spese!$K$75="Annullato","Annullata",IF(Spese!$K$75="Sospeso","Sospesa",IF(Spese!$K$75="Da valutare","Da valutare",IF(E1704="","Da completare",IF(D1704&lt;=Spese!$J$75,"Saldata",IF(E1704&lt;Parametri!$B$3,"Scaduta",IF(E1704&lt;=Parametri!$B$3+Parametri!$B$4,"In scadenza","Programmata"))))))),"Da completare"))</f>
        <v/>
      </c>
      <c r="H1704" s="27">
        <f>IF(A1704="","",Spese!$D$75)</f>
        <v/>
      </c>
    </row>
    <row r="1705">
      <c r="A1705" s="5">
        <f>IFERROR(IF(OR(Spese!$A$75="",21&gt;Spese!$G$75),"",Spese!$A$75),"")</f>
        <v/>
      </c>
      <c r="B1705" s="23">
        <f>IF(A1705="","",Spese!$B$75)</f>
        <v/>
      </c>
      <c r="C1705" s="23">
        <f>IF(A1705="","",Spese!$C$75)</f>
        <v/>
      </c>
      <c r="D1705" s="6">
        <f>IF(A1705="","",21)</f>
        <v/>
      </c>
      <c r="E1705" s="21">
        <f>IF(A1705="","",IFERROR(EDATE(Spese!$I$75,(D1705-1)*Spese!$H$75),""))</f>
        <v/>
      </c>
      <c r="F1705" s="38">
        <f>IF(A1705="","",IFERROR(IF(D1705=Spese!$G$75,Spese!$L$75-Spese!$M$75*(Spese!$G$75-1),Spese!$M$75),""))</f>
        <v/>
      </c>
      <c r="G1705" s="5">
        <f>IF(A1705="","",IFERROR(IF(Spese!$K$75="Annullato","Annullata",IF(Spese!$K$75="Sospeso","Sospesa",IF(Spese!$K$75="Da valutare","Da valutare",IF(E1705="","Da completare",IF(D1705&lt;=Spese!$J$75,"Saldata",IF(E1705&lt;Parametri!$B$3,"Scaduta",IF(E1705&lt;=Parametri!$B$3+Parametri!$B$4,"In scadenza","Programmata"))))))),"Da completare"))</f>
        <v/>
      </c>
      <c r="H1705" s="23">
        <f>IF(A1705="","",Spese!$D$75)</f>
        <v/>
      </c>
    </row>
    <row r="1706">
      <c r="A1706" s="9">
        <f>IFERROR(IF(OR(Spese!$A$75="",22&gt;Spese!$G$75),"",Spese!$A$75),"")</f>
        <v/>
      </c>
      <c r="B1706" s="27">
        <f>IF(A1706="","",Spese!$B$75)</f>
        <v/>
      </c>
      <c r="C1706" s="27">
        <f>IF(A1706="","",Spese!$C$75)</f>
        <v/>
      </c>
      <c r="D1706" s="10">
        <f>IF(A1706="","",22)</f>
        <v/>
      </c>
      <c r="E1706" s="25">
        <f>IF(A1706="","",IFERROR(EDATE(Spese!$I$75,(D1706-1)*Spese!$H$75),""))</f>
        <v/>
      </c>
      <c r="F1706" s="40">
        <f>IF(A1706="","",IFERROR(IF(D1706=Spese!$G$75,Spese!$L$75-Spese!$M$75*(Spese!$G$75-1),Spese!$M$75),""))</f>
        <v/>
      </c>
      <c r="G1706" s="9">
        <f>IF(A1706="","",IFERROR(IF(Spese!$K$75="Annullato","Annullata",IF(Spese!$K$75="Sospeso","Sospesa",IF(Spese!$K$75="Da valutare","Da valutare",IF(E1706="","Da completare",IF(D1706&lt;=Spese!$J$75,"Saldata",IF(E1706&lt;Parametri!$B$3,"Scaduta",IF(E1706&lt;=Parametri!$B$3+Parametri!$B$4,"In scadenza","Programmata"))))))),"Da completare"))</f>
        <v/>
      </c>
      <c r="H1706" s="27">
        <f>IF(A1706="","",Spese!$D$75)</f>
        <v/>
      </c>
    </row>
    <row r="1707">
      <c r="A1707" s="5">
        <f>IFERROR(IF(OR(Spese!$A$75="",23&gt;Spese!$G$75),"",Spese!$A$75),"")</f>
        <v/>
      </c>
      <c r="B1707" s="23">
        <f>IF(A1707="","",Spese!$B$75)</f>
        <v/>
      </c>
      <c r="C1707" s="23">
        <f>IF(A1707="","",Spese!$C$75)</f>
        <v/>
      </c>
      <c r="D1707" s="6">
        <f>IF(A1707="","",23)</f>
        <v/>
      </c>
      <c r="E1707" s="21">
        <f>IF(A1707="","",IFERROR(EDATE(Spese!$I$75,(D1707-1)*Spese!$H$75),""))</f>
        <v/>
      </c>
      <c r="F1707" s="38">
        <f>IF(A1707="","",IFERROR(IF(D1707=Spese!$G$75,Spese!$L$75-Spese!$M$75*(Spese!$G$75-1),Spese!$M$75),""))</f>
        <v/>
      </c>
      <c r="G1707" s="5">
        <f>IF(A1707="","",IFERROR(IF(Spese!$K$75="Annullato","Annullata",IF(Spese!$K$75="Sospeso","Sospesa",IF(Spese!$K$75="Da valutare","Da valutare",IF(E1707="","Da completare",IF(D1707&lt;=Spese!$J$75,"Saldata",IF(E1707&lt;Parametri!$B$3,"Scaduta",IF(E1707&lt;=Parametri!$B$3+Parametri!$B$4,"In scadenza","Programmata"))))))),"Da completare"))</f>
        <v/>
      </c>
      <c r="H1707" s="23">
        <f>IF(A1707="","",Spese!$D$75)</f>
        <v/>
      </c>
    </row>
    <row r="1708">
      <c r="A1708" s="9">
        <f>IFERROR(IF(OR(Spese!$A$75="",24&gt;Spese!$G$75),"",Spese!$A$75),"")</f>
        <v/>
      </c>
      <c r="B1708" s="27">
        <f>IF(A1708="","",Spese!$B$75)</f>
        <v/>
      </c>
      <c r="C1708" s="27">
        <f>IF(A1708="","",Spese!$C$75)</f>
        <v/>
      </c>
      <c r="D1708" s="10">
        <f>IF(A1708="","",24)</f>
        <v/>
      </c>
      <c r="E1708" s="25">
        <f>IF(A1708="","",IFERROR(EDATE(Spese!$I$75,(D1708-1)*Spese!$H$75),""))</f>
        <v/>
      </c>
      <c r="F1708" s="40">
        <f>IF(A1708="","",IFERROR(IF(D1708=Spese!$G$75,Spese!$L$75-Spese!$M$75*(Spese!$G$75-1),Spese!$M$75),""))</f>
        <v/>
      </c>
      <c r="G1708" s="9">
        <f>IF(A1708="","",IFERROR(IF(Spese!$K$75="Annullato","Annullata",IF(Spese!$K$75="Sospeso","Sospesa",IF(Spese!$K$75="Da valutare","Da valutare",IF(E1708="","Da completare",IF(D1708&lt;=Spese!$J$75,"Saldata",IF(E1708&lt;Parametri!$B$3,"Scaduta",IF(E1708&lt;=Parametri!$B$3+Parametri!$B$4,"In scadenza","Programmata"))))))),"Da completare"))</f>
        <v/>
      </c>
      <c r="H1708" s="27">
        <f>IF(A1708="","",Spese!$D$75)</f>
        <v/>
      </c>
    </row>
    <row r="1709">
      <c r="A1709" s="5">
        <f>IFERROR(IF(OR(Spese!$A$76="",1&gt;Spese!$G$76),"",Spese!$A$76),"")</f>
        <v/>
      </c>
      <c r="B1709" s="23">
        <f>IF(A1709="","",Spese!$B$76)</f>
        <v/>
      </c>
      <c r="C1709" s="23">
        <f>IF(A1709="","",Spese!$C$76)</f>
        <v/>
      </c>
      <c r="D1709" s="6">
        <f>IF(A1709="","",1)</f>
        <v/>
      </c>
      <c r="E1709" s="21">
        <f>IF(A1709="","",IFERROR(EDATE(Spese!$I$76,(D1709-1)*Spese!$H$76),""))</f>
        <v/>
      </c>
      <c r="F1709" s="38">
        <f>IF(A1709="","",IFERROR(IF(D1709=Spese!$G$76,Spese!$L$76-Spese!$M$76*(Spese!$G$76-1),Spese!$M$76),""))</f>
        <v/>
      </c>
      <c r="G1709" s="5">
        <f>IF(A1709="","",IFERROR(IF(Spese!$K$76="Annullato","Annullata",IF(Spese!$K$76="Sospeso","Sospesa",IF(Spese!$K$76="Da valutare","Da valutare",IF(E1709="","Da completare",IF(D1709&lt;=Spese!$J$76,"Saldata",IF(E1709&lt;Parametri!$B$3,"Scaduta",IF(E1709&lt;=Parametri!$B$3+Parametri!$B$4,"In scadenza","Programmata"))))))),"Da completare"))</f>
        <v/>
      </c>
      <c r="H1709" s="23">
        <f>IF(A1709="","",Spese!$D$76)</f>
        <v/>
      </c>
    </row>
    <row r="1710">
      <c r="A1710" s="9">
        <f>IFERROR(IF(OR(Spese!$A$76="",2&gt;Spese!$G$76),"",Spese!$A$76),"")</f>
        <v/>
      </c>
      <c r="B1710" s="27">
        <f>IF(A1710="","",Spese!$B$76)</f>
        <v/>
      </c>
      <c r="C1710" s="27">
        <f>IF(A1710="","",Spese!$C$76)</f>
        <v/>
      </c>
      <c r="D1710" s="10">
        <f>IF(A1710="","",2)</f>
        <v/>
      </c>
      <c r="E1710" s="25">
        <f>IF(A1710="","",IFERROR(EDATE(Spese!$I$76,(D1710-1)*Spese!$H$76),""))</f>
        <v/>
      </c>
      <c r="F1710" s="40">
        <f>IF(A1710="","",IFERROR(IF(D1710=Spese!$G$76,Spese!$L$76-Spese!$M$76*(Spese!$G$76-1),Spese!$M$76),""))</f>
        <v/>
      </c>
      <c r="G1710" s="9">
        <f>IF(A1710="","",IFERROR(IF(Spese!$K$76="Annullato","Annullata",IF(Spese!$K$76="Sospeso","Sospesa",IF(Spese!$K$76="Da valutare","Da valutare",IF(E1710="","Da completare",IF(D1710&lt;=Spese!$J$76,"Saldata",IF(E1710&lt;Parametri!$B$3,"Scaduta",IF(E1710&lt;=Parametri!$B$3+Parametri!$B$4,"In scadenza","Programmata"))))))),"Da completare"))</f>
        <v/>
      </c>
      <c r="H1710" s="27">
        <f>IF(A1710="","",Spese!$D$76)</f>
        <v/>
      </c>
    </row>
    <row r="1711">
      <c r="A1711" s="5">
        <f>IFERROR(IF(OR(Spese!$A$76="",3&gt;Spese!$G$76),"",Spese!$A$76),"")</f>
        <v/>
      </c>
      <c r="B1711" s="23">
        <f>IF(A1711="","",Spese!$B$76)</f>
        <v/>
      </c>
      <c r="C1711" s="23">
        <f>IF(A1711="","",Spese!$C$76)</f>
        <v/>
      </c>
      <c r="D1711" s="6">
        <f>IF(A1711="","",3)</f>
        <v/>
      </c>
      <c r="E1711" s="21">
        <f>IF(A1711="","",IFERROR(EDATE(Spese!$I$76,(D1711-1)*Spese!$H$76),""))</f>
        <v/>
      </c>
      <c r="F1711" s="38">
        <f>IF(A1711="","",IFERROR(IF(D1711=Spese!$G$76,Spese!$L$76-Spese!$M$76*(Spese!$G$76-1),Spese!$M$76),""))</f>
        <v/>
      </c>
      <c r="G1711" s="5">
        <f>IF(A1711="","",IFERROR(IF(Spese!$K$76="Annullato","Annullata",IF(Spese!$K$76="Sospeso","Sospesa",IF(Spese!$K$76="Da valutare","Da valutare",IF(E1711="","Da completare",IF(D1711&lt;=Spese!$J$76,"Saldata",IF(E1711&lt;Parametri!$B$3,"Scaduta",IF(E1711&lt;=Parametri!$B$3+Parametri!$B$4,"In scadenza","Programmata"))))))),"Da completare"))</f>
        <v/>
      </c>
      <c r="H1711" s="23">
        <f>IF(A1711="","",Spese!$D$76)</f>
        <v/>
      </c>
    </row>
    <row r="1712">
      <c r="A1712" s="9">
        <f>IFERROR(IF(OR(Spese!$A$76="",4&gt;Spese!$G$76),"",Spese!$A$76),"")</f>
        <v/>
      </c>
      <c r="B1712" s="27">
        <f>IF(A1712="","",Spese!$B$76)</f>
        <v/>
      </c>
      <c r="C1712" s="27">
        <f>IF(A1712="","",Spese!$C$76)</f>
        <v/>
      </c>
      <c r="D1712" s="10">
        <f>IF(A1712="","",4)</f>
        <v/>
      </c>
      <c r="E1712" s="25">
        <f>IF(A1712="","",IFERROR(EDATE(Spese!$I$76,(D1712-1)*Spese!$H$76),""))</f>
        <v/>
      </c>
      <c r="F1712" s="40">
        <f>IF(A1712="","",IFERROR(IF(D1712=Spese!$G$76,Spese!$L$76-Spese!$M$76*(Spese!$G$76-1),Spese!$M$76),""))</f>
        <v/>
      </c>
      <c r="G1712" s="9">
        <f>IF(A1712="","",IFERROR(IF(Spese!$K$76="Annullato","Annullata",IF(Spese!$K$76="Sospeso","Sospesa",IF(Spese!$K$76="Da valutare","Da valutare",IF(E1712="","Da completare",IF(D1712&lt;=Spese!$J$76,"Saldata",IF(E1712&lt;Parametri!$B$3,"Scaduta",IF(E1712&lt;=Parametri!$B$3+Parametri!$B$4,"In scadenza","Programmata"))))))),"Da completare"))</f>
        <v/>
      </c>
      <c r="H1712" s="27">
        <f>IF(A1712="","",Spese!$D$76)</f>
        <v/>
      </c>
    </row>
    <row r="1713">
      <c r="A1713" s="5">
        <f>IFERROR(IF(OR(Spese!$A$76="",5&gt;Spese!$G$76),"",Spese!$A$76),"")</f>
        <v/>
      </c>
      <c r="B1713" s="23">
        <f>IF(A1713="","",Spese!$B$76)</f>
        <v/>
      </c>
      <c r="C1713" s="23">
        <f>IF(A1713="","",Spese!$C$76)</f>
        <v/>
      </c>
      <c r="D1713" s="6">
        <f>IF(A1713="","",5)</f>
        <v/>
      </c>
      <c r="E1713" s="21">
        <f>IF(A1713="","",IFERROR(EDATE(Spese!$I$76,(D1713-1)*Spese!$H$76),""))</f>
        <v/>
      </c>
      <c r="F1713" s="38">
        <f>IF(A1713="","",IFERROR(IF(D1713=Spese!$G$76,Spese!$L$76-Spese!$M$76*(Spese!$G$76-1),Spese!$M$76),""))</f>
        <v/>
      </c>
      <c r="G1713" s="5">
        <f>IF(A1713="","",IFERROR(IF(Spese!$K$76="Annullato","Annullata",IF(Spese!$K$76="Sospeso","Sospesa",IF(Spese!$K$76="Da valutare","Da valutare",IF(E1713="","Da completare",IF(D1713&lt;=Spese!$J$76,"Saldata",IF(E1713&lt;Parametri!$B$3,"Scaduta",IF(E1713&lt;=Parametri!$B$3+Parametri!$B$4,"In scadenza","Programmata"))))))),"Da completare"))</f>
        <v/>
      </c>
      <c r="H1713" s="23">
        <f>IF(A1713="","",Spese!$D$76)</f>
        <v/>
      </c>
    </row>
    <row r="1714">
      <c r="A1714" s="9">
        <f>IFERROR(IF(OR(Spese!$A$76="",6&gt;Spese!$G$76),"",Spese!$A$76),"")</f>
        <v/>
      </c>
      <c r="B1714" s="27">
        <f>IF(A1714="","",Spese!$B$76)</f>
        <v/>
      </c>
      <c r="C1714" s="27">
        <f>IF(A1714="","",Spese!$C$76)</f>
        <v/>
      </c>
      <c r="D1714" s="10">
        <f>IF(A1714="","",6)</f>
        <v/>
      </c>
      <c r="E1714" s="25">
        <f>IF(A1714="","",IFERROR(EDATE(Spese!$I$76,(D1714-1)*Spese!$H$76),""))</f>
        <v/>
      </c>
      <c r="F1714" s="40">
        <f>IF(A1714="","",IFERROR(IF(D1714=Spese!$G$76,Spese!$L$76-Spese!$M$76*(Spese!$G$76-1),Spese!$M$76),""))</f>
        <v/>
      </c>
      <c r="G1714" s="9">
        <f>IF(A1714="","",IFERROR(IF(Spese!$K$76="Annullato","Annullata",IF(Spese!$K$76="Sospeso","Sospesa",IF(Spese!$K$76="Da valutare","Da valutare",IF(E1714="","Da completare",IF(D1714&lt;=Spese!$J$76,"Saldata",IF(E1714&lt;Parametri!$B$3,"Scaduta",IF(E1714&lt;=Parametri!$B$3+Parametri!$B$4,"In scadenza","Programmata"))))))),"Da completare"))</f>
        <v/>
      </c>
      <c r="H1714" s="27">
        <f>IF(A1714="","",Spese!$D$76)</f>
        <v/>
      </c>
    </row>
    <row r="1715">
      <c r="A1715" s="5">
        <f>IFERROR(IF(OR(Spese!$A$76="",7&gt;Spese!$G$76),"",Spese!$A$76),"")</f>
        <v/>
      </c>
      <c r="B1715" s="23">
        <f>IF(A1715="","",Spese!$B$76)</f>
        <v/>
      </c>
      <c r="C1715" s="23">
        <f>IF(A1715="","",Spese!$C$76)</f>
        <v/>
      </c>
      <c r="D1715" s="6">
        <f>IF(A1715="","",7)</f>
        <v/>
      </c>
      <c r="E1715" s="21">
        <f>IF(A1715="","",IFERROR(EDATE(Spese!$I$76,(D1715-1)*Spese!$H$76),""))</f>
        <v/>
      </c>
      <c r="F1715" s="38">
        <f>IF(A1715="","",IFERROR(IF(D1715=Spese!$G$76,Spese!$L$76-Spese!$M$76*(Spese!$G$76-1),Spese!$M$76),""))</f>
        <v/>
      </c>
      <c r="G1715" s="5">
        <f>IF(A1715="","",IFERROR(IF(Spese!$K$76="Annullato","Annullata",IF(Spese!$K$76="Sospeso","Sospesa",IF(Spese!$K$76="Da valutare","Da valutare",IF(E1715="","Da completare",IF(D1715&lt;=Spese!$J$76,"Saldata",IF(E1715&lt;Parametri!$B$3,"Scaduta",IF(E1715&lt;=Parametri!$B$3+Parametri!$B$4,"In scadenza","Programmata"))))))),"Da completare"))</f>
        <v/>
      </c>
      <c r="H1715" s="23">
        <f>IF(A1715="","",Spese!$D$76)</f>
        <v/>
      </c>
    </row>
    <row r="1716">
      <c r="A1716" s="9">
        <f>IFERROR(IF(OR(Spese!$A$76="",8&gt;Spese!$G$76),"",Spese!$A$76),"")</f>
        <v/>
      </c>
      <c r="B1716" s="27">
        <f>IF(A1716="","",Spese!$B$76)</f>
        <v/>
      </c>
      <c r="C1716" s="27">
        <f>IF(A1716="","",Spese!$C$76)</f>
        <v/>
      </c>
      <c r="D1716" s="10">
        <f>IF(A1716="","",8)</f>
        <v/>
      </c>
      <c r="E1716" s="25">
        <f>IF(A1716="","",IFERROR(EDATE(Spese!$I$76,(D1716-1)*Spese!$H$76),""))</f>
        <v/>
      </c>
      <c r="F1716" s="40">
        <f>IF(A1716="","",IFERROR(IF(D1716=Spese!$G$76,Spese!$L$76-Spese!$M$76*(Spese!$G$76-1),Spese!$M$76),""))</f>
        <v/>
      </c>
      <c r="G1716" s="9">
        <f>IF(A1716="","",IFERROR(IF(Spese!$K$76="Annullato","Annullata",IF(Spese!$K$76="Sospeso","Sospesa",IF(Spese!$K$76="Da valutare","Da valutare",IF(E1716="","Da completare",IF(D1716&lt;=Spese!$J$76,"Saldata",IF(E1716&lt;Parametri!$B$3,"Scaduta",IF(E1716&lt;=Parametri!$B$3+Parametri!$B$4,"In scadenza","Programmata"))))))),"Da completare"))</f>
        <v/>
      </c>
      <c r="H1716" s="27">
        <f>IF(A1716="","",Spese!$D$76)</f>
        <v/>
      </c>
    </row>
    <row r="1717">
      <c r="A1717" s="5">
        <f>IFERROR(IF(OR(Spese!$A$76="",9&gt;Spese!$G$76),"",Spese!$A$76),"")</f>
        <v/>
      </c>
      <c r="B1717" s="23">
        <f>IF(A1717="","",Spese!$B$76)</f>
        <v/>
      </c>
      <c r="C1717" s="23">
        <f>IF(A1717="","",Spese!$C$76)</f>
        <v/>
      </c>
      <c r="D1717" s="6">
        <f>IF(A1717="","",9)</f>
        <v/>
      </c>
      <c r="E1717" s="21">
        <f>IF(A1717="","",IFERROR(EDATE(Spese!$I$76,(D1717-1)*Spese!$H$76),""))</f>
        <v/>
      </c>
      <c r="F1717" s="38">
        <f>IF(A1717="","",IFERROR(IF(D1717=Spese!$G$76,Spese!$L$76-Spese!$M$76*(Spese!$G$76-1),Spese!$M$76),""))</f>
        <v/>
      </c>
      <c r="G1717" s="5">
        <f>IF(A1717="","",IFERROR(IF(Spese!$K$76="Annullato","Annullata",IF(Spese!$K$76="Sospeso","Sospesa",IF(Spese!$K$76="Da valutare","Da valutare",IF(E1717="","Da completare",IF(D1717&lt;=Spese!$J$76,"Saldata",IF(E1717&lt;Parametri!$B$3,"Scaduta",IF(E1717&lt;=Parametri!$B$3+Parametri!$B$4,"In scadenza","Programmata"))))))),"Da completare"))</f>
        <v/>
      </c>
      <c r="H1717" s="23">
        <f>IF(A1717="","",Spese!$D$76)</f>
        <v/>
      </c>
    </row>
    <row r="1718">
      <c r="A1718" s="9">
        <f>IFERROR(IF(OR(Spese!$A$76="",10&gt;Spese!$G$76),"",Spese!$A$76),"")</f>
        <v/>
      </c>
      <c r="B1718" s="27">
        <f>IF(A1718="","",Spese!$B$76)</f>
        <v/>
      </c>
      <c r="C1718" s="27">
        <f>IF(A1718="","",Spese!$C$76)</f>
        <v/>
      </c>
      <c r="D1718" s="10">
        <f>IF(A1718="","",10)</f>
        <v/>
      </c>
      <c r="E1718" s="25">
        <f>IF(A1718="","",IFERROR(EDATE(Spese!$I$76,(D1718-1)*Spese!$H$76),""))</f>
        <v/>
      </c>
      <c r="F1718" s="40">
        <f>IF(A1718="","",IFERROR(IF(D1718=Spese!$G$76,Spese!$L$76-Spese!$M$76*(Spese!$G$76-1),Spese!$M$76),""))</f>
        <v/>
      </c>
      <c r="G1718" s="9">
        <f>IF(A1718="","",IFERROR(IF(Spese!$K$76="Annullato","Annullata",IF(Spese!$K$76="Sospeso","Sospesa",IF(Spese!$K$76="Da valutare","Da valutare",IF(E1718="","Da completare",IF(D1718&lt;=Spese!$J$76,"Saldata",IF(E1718&lt;Parametri!$B$3,"Scaduta",IF(E1718&lt;=Parametri!$B$3+Parametri!$B$4,"In scadenza","Programmata"))))))),"Da completare"))</f>
        <v/>
      </c>
      <c r="H1718" s="27">
        <f>IF(A1718="","",Spese!$D$76)</f>
        <v/>
      </c>
    </row>
    <row r="1719">
      <c r="A1719" s="5">
        <f>IFERROR(IF(OR(Spese!$A$76="",11&gt;Spese!$G$76),"",Spese!$A$76),"")</f>
        <v/>
      </c>
      <c r="B1719" s="23">
        <f>IF(A1719="","",Spese!$B$76)</f>
        <v/>
      </c>
      <c r="C1719" s="23">
        <f>IF(A1719="","",Spese!$C$76)</f>
        <v/>
      </c>
      <c r="D1719" s="6">
        <f>IF(A1719="","",11)</f>
        <v/>
      </c>
      <c r="E1719" s="21">
        <f>IF(A1719="","",IFERROR(EDATE(Spese!$I$76,(D1719-1)*Spese!$H$76),""))</f>
        <v/>
      </c>
      <c r="F1719" s="38">
        <f>IF(A1719="","",IFERROR(IF(D1719=Spese!$G$76,Spese!$L$76-Spese!$M$76*(Spese!$G$76-1),Spese!$M$76),""))</f>
        <v/>
      </c>
      <c r="G1719" s="5">
        <f>IF(A1719="","",IFERROR(IF(Spese!$K$76="Annullato","Annullata",IF(Spese!$K$76="Sospeso","Sospesa",IF(Spese!$K$76="Da valutare","Da valutare",IF(E1719="","Da completare",IF(D1719&lt;=Spese!$J$76,"Saldata",IF(E1719&lt;Parametri!$B$3,"Scaduta",IF(E1719&lt;=Parametri!$B$3+Parametri!$B$4,"In scadenza","Programmata"))))))),"Da completare"))</f>
        <v/>
      </c>
      <c r="H1719" s="23">
        <f>IF(A1719="","",Spese!$D$76)</f>
        <v/>
      </c>
    </row>
    <row r="1720">
      <c r="A1720" s="9">
        <f>IFERROR(IF(OR(Spese!$A$76="",12&gt;Spese!$G$76),"",Spese!$A$76),"")</f>
        <v/>
      </c>
      <c r="B1720" s="27">
        <f>IF(A1720="","",Spese!$B$76)</f>
        <v/>
      </c>
      <c r="C1720" s="27">
        <f>IF(A1720="","",Spese!$C$76)</f>
        <v/>
      </c>
      <c r="D1720" s="10">
        <f>IF(A1720="","",12)</f>
        <v/>
      </c>
      <c r="E1720" s="25">
        <f>IF(A1720="","",IFERROR(EDATE(Spese!$I$76,(D1720-1)*Spese!$H$76),""))</f>
        <v/>
      </c>
      <c r="F1720" s="40">
        <f>IF(A1720="","",IFERROR(IF(D1720=Spese!$G$76,Spese!$L$76-Spese!$M$76*(Spese!$G$76-1),Spese!$M$76),""))</f>
        <v/>
      </c>
      <c r="G1720" s="9">
        <f>IF(A1720="","",IFERROR(IF(Spese!$K$76="Annullato","Annullata",IF(Spese!$K$76="Sospeso","Sospesa",IF(Spese!$K$76="Da valutare","Da valutare",IF(E1720="","Da completare",IF(D1720&lt;=Spese!$J$76,"Saldata",IF(E1720&lt;Parametri!$B$3,"Scaduta",IF(E1720&lt;=Parametri!$B$3+Parametri!$B$4,"In scadenza","Programmata"))))))),"Da completare"))</f>
        <v/>
      </c>
      <c r="H1720" s="27">
        <f>IF(A1720="","",Spese!$D$76)</f>
        <v/>
      </c>
    </row>
    <row r="1721">
      <c r="A1721" s="5">
        <f>IFERROR(IF(OR(Spese!$A$76="",13&gt;Spese!$G$76),"",Spese!$A$76),"")</f>
        <v/>
      </c>
      <c r="B1721" s="23">
        <f>IF(A1721="","",Spese!$B$76)</f>
        <v/>
      </c>
      <c r="C1721" s="23">
        <f>IF(A1721="","",Spese!$C$76)</f>
        <v/>
      </c>
      <c r="D1721" s="6">
        <f>IF(A1721="","",13)</f>
        <v/>
      </c>
      <c r="E1721" s="21">
        <f>IF(A1721="","",IFERROR(EDATE(Spese!$I$76,(D1721-1)*Spese!$H$76),""))</f>
        <v/>
      </c>
      <c r="F1721" s="38">
        <f>IF(A1721="","",IFERROR(IF(D1721=Spese!$G$76,Spese!$L$76-Spese!$M$76*(Spese!$G$76-1),Spese!$M$76),""))</f>
        <v/>
      </c>
      <c r="G1721" s="5">
        <f>IF(A1721="","",IFERROR(IF(Spese!$K$76="Annullato","Annullata",IF(Spese!$K$76="Sospeso","Sospesa",IF(Spese!$K$76="Da valutare","Da valutare",IF(E1721="","Da completare",IF(D1721&lt;=Spese!$J$76,"Saldata",IF(E1721&lt;Parametri!$B$3,"Scaduta",IF(E1721&lt;=Parametri!$B$3+Parametri!$B$4,"In scadenza","Programmata"))))))),"Da completare"))</f>
        <v/>
      </c>
      <c r="H1721" s="23">
        <f>IF(A1721="","",Spese!$D$76)</f>
        <v/>
      </c>
    </row>
    <row r="1722">
      <c r="A1722" s="9">
        <f>IFERROR(IF(OR(Spese!$A$76="",14&gt;Spese!$G$76),"",Spese!$A$76),"")</f>
        <v/>
      </c>
      <c r="B1722" s="27">
        <f>IF(A1722="","",Spese!$B$76)</f>
        <v/>
      </c>
      <c r="C1722" s="27">
        <f>IF(A1722="","",Spese!$C$76)</f>
        <v/>
      </c>
      <c r="D1722" s="10">
        <f>IF(A1722="","",14)</f>
        <v/>
      </c>
      <c r="E1722" s="25">
        <f>IF(A1722="","",IFERROR(EDATE(Spese!$I$76,(D1722-1)*Spese!$H$76),""))</f>
        <v/>
      </c>
      <c r="F1722" s="40">
        <f>IF(A1722="","",IFERROR(IF(D1722=Spese!$G$76,Spese!$L$76-Spese!$M$76*(Spese!$G$76-1),Spese!$M$76),""))</f>
        <v/>
      </c>
      <c r="G1722" s="9">
        <f>IF(A1722="","",IFERROR(IF(Spese!$K$76="Annullato","Annullata",IF(Spese!$K$76="Sospeso","Sospesa",IF(Spese!$K$76="Da valutare","Da valutare",IF(E1722="","Da completare",IF(D1722&lt;=Spese!$J$76,"Saldata",IF(E1722&lt;Parametri!$B$3,"Scaduta",IF(E1722&lt;=Parametri!$B$3+Parametri!$B$4,"In scadenza","Programmata"))))))),"Da completare"))</f>
        <v/>
      </c>
      <c r="H1722" s="27">
        <f>IF(A1722="","",Spese!$D$76)</f>
        <v/>
      </c>
    </row>
    <row r="1723">
      <c r="A1723" s="5">
        <f>IFERROR(IF(OR(Spese!$A$76="",15&gt;Spese!$G$76),"",Spese!$A$76),"")</f>
        <v/>
      </c>
      <c r="B1723" s="23">
        <f>IF(A1723="","",Spese!$B$76)</f>
        <v/>
      </c>
      <c r="C1723" s="23">
        <f>IF(A1723="","",Spese!$C$76)</f>
        <v/>
      </c>
      <c r="D1723" s="6">
        <f>IF(A1723="","",15)</f>
        <v/>
      </c>
      <c r="E1723" s="21">
        <f>IF(A1723="","",IFERROR(EDATE(Spese!$I$76,(D1723-1)*Spese!$H$76),""))</f>
        <v/>
      </c>
      <c r="F1723" s="38">
        <f>IF(A1723="","",IFERROR(IF(D1723=Spese!$G$76,Spese!$L$76-Spese!$M$76*(Spese!$G$76-1),Spese!$M$76),""))</f>
        <v/>
      </c>
      <c r="G1723" s="5">
        <f>IF(A1723="","",IFERROR(IF(Spese!$K$76="Annullato","Annullata",IF(Spese!$K$76="Sospeso","Sospesa",IF(Spese!$K$76="Da valutare","Da valutare",IF(E1723="","Da completare",IF(D1723&lt;=Spese!$J$76,"Saldata",IF(E1723&lt;Parametri!$B$3,"Scaduta",IF(E1723&lt;=Parametri!$B$3+Parametri!$B$4,"In scadenza","Programmata"))))))),"Da completare"))</f>
        <v/>
      </c>
      <c r="H1723" s="23">
        <f>IF(A1723="","",Spese!$D$76)</f>
        <v/>
      </c>
    </row>
    <row r="1724">
      <c r="A1724" s="9">
        <f>IFERROR(IF(OR(Spese!$A$76="",16&gt;Spese!$G$76),"",Spese!$A$76),"")</f>
        <v/>
      </c>
      <c r="B1724" s="27">
        <f>IF(A1724="","",Spese!$B$76)</f>
        <v/>
      </c>
      <c r="C1724" s="27">
        <f>IF(A1724="","",Spese!$C$76)</f>
        <v/>
      </c>
      <c r="D1724" s="10">
        <f>IF(A1724="","",16)</f>
        <v/>
      </c>
      <c r="E1724" s="25">
        <f>IF(A1724="","",IFERROR(EDATE(Spese!$I$76,(D1724-1)*Spese!$H$76),""))</f>
        <v/>
      </c>
      <c r="F1724" s="40">
        <f>IF(A1724="","",IFERROR(IF(D1724=Spese!$G$76,Spese!$L$76-Spese!$M$76*(Spese!$G$76-1),Spese!$M$76),""))</f>
        <v/>
      </c>
      <c r="G1724" s="9">
        <f>IF(A1724="","",IFERROR(IF(Spese!$K$76="Annullato","Annullata",IF(Spese!$K$76="Sospeso","Sospesa",IF(Spese!$K$76="Da valutare","Da valutare",IF(E1724="","Da completare",IF(D1724&lt;=Spese!$J$76,"Saldata",IF(E1724&lt;Parametri!$B$3,"Scaduta",IF(E1724&lt;=Parametri!$B$3+Parametri!$B$4,"In scadenza","Programmata"))))))),"Da completare"))</f>
        <v/>
      </c>
      <c r="H1724" s="27">
        <f>IF(A1724="","",Spese!$D$76)</f>
        <v/>
      </c>
    </row>
    <row r="1725">
      <c r="A1725" s="5">
        <f>IFERROR(IF(OR(Spese!$A$76="",17&gt;Spese!$G$76),"",Spese!$A$76),"")</f>
        <v/>
      </c>
      <c r="B1725" s="23">
        <f>IF(A1725="","",Spese!$B$76)</f>
        <v/>
      </c>
      <c r="C1725" s="23">
        <f>IF(A1725="","",Spese!$C$76)</f>
        <v/>
      </c>
      <c r="D1725" s="6">
        <f>IF(A1725="","",17)</f>
        <v/>
      </c>
      <c r="E1725" s="21">
        <f>IF(A1725="","",IFERROR(EDATE(Spese!$I$76,(D1725-1)*Spese!$H$76),""))</f>
        <v/>
      </c>
      <c r="F1725" s="38">
        <f>IF(A1725="","",IFERROR(IF(D1725=Spese!$G$76,Spese!$L$76-Spese!$M$76*(Spese!$G$76-1),Spese!$M$76),""))</f>
        <v/>
      </c>
      <c r="G1725" s="5">
        <f>IF(A1725="","",IFERROR(IF(Spese!$K$76="Annullato","Annullata",IF(Spese!$K$76="Sospeso","Sospesa",IF(Spese!$K$76="Da valutare","Da valutare",IF(E1725="","Da completare",IF(D1725&lt;=Spese!$J$76,"Saldata",IF(E1725&lt;Parametri!$B$3,"Scaduta",IF(E1725&lt;=Parametri!$B$3+Parametri!$B$4,"In scadenza","Programmata"))))))),"Da completare"))</f>
        <v/>
      </c>
      <c r="H1725" s="23">
        <f>IF(A1725="","",Spese!$D$76)</f>
        <v/>
      </c>
    </row>
    <row r="1726">
      <c r="A1726" s="9">
        <f>IFERROR(IF(OR(Spese!$A$76="",18&gt;Spese!$G$76),"",Spese!$A$76),"")</f>
        <v/>
      </c>
      <c r="B1726" s="27">
        <f>IF(A1726="","",Spese!$B$76)</f>
        <v/>
      </c>
      <c r="C1726" s="27">
        <f>IF(A1726="","",Spese!$C$76)</f>
        <v/>
      </c>
      <c r="D1726" s="10">
        <f>IF(A1726="","",18)</f>
        <v/>
      </c>
      <c r="E1726" s="25">
        <f>IF(A1726="","",IFERROR(EDATE(Spese!$I$76,(D1726-1)*Spese!$H$76),""))</f>
        <v/>
      </c>
      <c r="F1726" s="40">
        <f>IF(A1726="","",IFERROR(IF(D1726=Spese!$G$76,Spese!$L$76-Spese!$M$76*(Spese!$G$76-1),Spese!$M$76),""))</f>
        <v/>
      </c>
      <c r="G1726" s="9">
        <f>IF(A1726="","",IFERROR(IF(Spese!$K$76="Annullato","Annullata",IF(Spese!$K$76="Sospeso","Sospesa",IF(Spese!$K$76="Da valutare","Da valutare",IF(E1726="","Da completare",IF(D1726&lt;=Spese!$J$76,"Saldata",IF(E1726&lt;Parametri!$B$3,"Scaduta",IF(E1726&lt;=Parametri!$B$3+Parametri!$B$4,"In scadenza","Programmata"))))))),"Da completare"))</f>
        <v/>
      </c>
      <c r="H1726" s="27">
        <f>IF(A1726="","",Spese!$D$76)</f>
        <v/>
      </c>
    </row>
    <row r="1727">
      <c r="A1727" s="5">
        <f>IFERROR(IF(OR(Spese!$A$76="",19&gt;Spese!$G$76),"",Spese!$A$76),"")</f>
        <v/>
      </c>
      <c r="B1727" s="23">
        <f>IF(A1727="","",Spese!$B$76)</f>
        <v/>
      </c>
      <c r="C1727" s="23">
        <f>IF(A1727="","",Spese!$C$76)</f>
        <v/>
      </c>
      <c r="D1727" s="6">
        <f>IF(A1727="","",19)</f>
        <v/>
      </c>
      <c r="E1727" s="21">
        <f>IF(A1727="","",IFERROR(EDATE(Spese!$I$76,(D1727-1)*Spese!$H$76),""))</f>
        <v/>
      </c>
      <c r="F1727" s="38">
        <f>IF(A1727="","",IFERROR(IF(D1727=Spese!$G$76,Spese!$L$76-Spese!$M$76*(Spese!$G$76-1),Spese!$M$76),""))</f>
        <v/>
      </c>
      <c r="G1727" s="5">
        <f>IF(A1727="","",IFERROR(IF(Spese!$K$76="Annullato","Annullata",IF(Spese!$K$76="Sospeso","Sospesa",IF(Spese!$K$76="Da valutare","Da valutare",IF(E1727="","Da completare",IF(D1727&lt;=Spese!$J$76,"Saldata",IF(E1727&lt;Parametri!$B$3,"Scaduta",IF(E1727&lt;=Parametri!$B$3+Parametri!$B$4,"In scadenza","Programmata"))))))),"Da completare"))</f>
        <v/>
      </c>
      <c r="H1727" s="23">
        <f>IF(A1727="","",Spese!$D$76)</f>
        <v/>
      </c>
    </row>
    <row r="1728">
      <c r="A1728" s="9">
        <f>IFERROR(IF(OR(Spese!$A$76="",20&gt;Spese!$G$76),"",Spese!$A$76),"")</f>
        <v/>
      </c>
      <c r="B1728" s="27">
        <f>IF(A1728="","",Spese!$B$76)</f>
        <v/>
      </c>
      <c r="C1728" s="27">
        <f>IF(A1728="","",Spese!$C$76)</f>
        <v/>
      </c>
      <c r="D1728" s="10">
        <f>IF(A1728="","",20)</f>
        <v/>
      </c>
      <c r="E1728" s="25">
        <f>IF(A1728="","",IFERROR(EDATE(Spese!$I$76,(D1728-1)*Spese!$H$76),""))</f>
        <v/>
      </c>
      <c r="F1728" s="40">
        <f>IF(A1728="","",IFERROR(IF(D1728=Spese!$G$76,Spese!$L$76-Spese!$M$76*(Spese!$G$76-1),Spese!$M$76),""))</f>
        <v/>
      </c>
      <c r="G1728" s="9">
        <f>IF(A1728="","",IFERROR(IF(Spese!$K$76="Annullato","Annullata",IF(Spese!$K$76="Sospeso","Sospesa",IF(Spese!$K$76="Da valutare","Da valutare",IF(E1728="","Da completare",IF(D1728&lt;=Spese!$J$76,"Saldata",IF(E1728&lt;Parametri!$B$3,"Scaduta",IF(E1728&lt;=Parametri!$B$3+Parametri!$B$4,"In scadenza","Programmata"))))))),"Da completare"))</f>
        <v/>
      </c>
      <c r="H1728" s="27">
        <f>IF(A1728="","",Spese!$D$76)</f>
        <v/>
      </c>
    </row>
    <row r="1729">
      <c r="A1729" s="5">
        <f>IFERROR(IF(OR(Spese!$A$76="",21&gt;Spese!$G$76),"",Spese!$A$76),"")</f>
        <v/>
      </c>
      <c r="B1729" s="23">
        <f>IF(A1729="","",Spese!$B$76)</f>
        <v/>
      </c>
      <c r="C1729" s="23">
        <f>IF(A1729="","",Spese!$C$76)</f>
        <v/>
      </c>
      <c r="D1729" s="6">
        <f>IF(A1729="","",21)</f>
        <v/>
      </c>
      <c r="E1729" s="21">
        <f>IF(A1729="","",IFERROR(EDATE(Spese!$I$76,(D1729-1)*Spese!$H$76),""))</f>
        <v/>
      </c>
      <c r="F1729" s="38">
        <f>IF(A1729="","",IFERROR(IF(D1729=Spese!$G$76,Spese!$L$76-Spese!$M$76*(Spese!$G$76-1),Spese!$M$76),""))</f>
        <v/>
      </c>
      <c r="G1729" s="5">
        <f>IF(A1729="","",IFERROR(IF(Spese!$K$76="Annullato","Annullata",IF(Spese!$K$76="Sospeso","Sospesa",IF(Spese!$K$76="Da valutare","Da valutare",IF(E1729="","Da completare",IF(D1729&lt;=Spese!$J$76,"Saldata",IF(E1729&lt;Parametri!$B$3,"Scaduta",IF(E1729&lt;=Parametri!$B$3+Parametri!$B$4,"In scadenza","Programmata"))))))),"Da completare"))</f>
        <v/>
      </c>
      <c r="H1729" s="23">
        <f>IF(A1729="","",Spese!$D$76)</f>
        <v/>
      </c>
    </row>
    <row r="1730">
      <c r="A1730" s="9">
        <f>IFERROR(IF(OR(Spese!$A$76="",22&gt;Spese!$G$76),"",Spese!$A$76),"")</f>
        <v/>
      </c>
      <c r="B1730" s="27">
        <f>IF(A1730="","",Spese!$B$76)</f>
        <v/>
      </c>
      <c r="C1730" s="27">
        <f>IF(A1730="","",Spese!$C$76)</f>
        <v/>
      </c>
      <c r="D1730" s="10">
        <f>IF(A1730="","",22)</f>
        <v/>
      </c>
      <c r="E1730" s="25">
        <f>IF(A1730="","",IFERROR(EDATE(Spese!$I$76,(D1730-1)*Spese!$H$76),""))</f>
        <v/>
      </c>
      <c r="F1730" s="40">
        <f>IF(A1730="","",IFERROR(IF(D1730=Spese!$G$76,Spese!$L$76-Spese!$M$76*(Spese!$G$76-1),Spese!$M$76),""))</f>
        <v/>
      </c>
      <c r="G1730" s="9">
        <f>IF(A1730="","",IFERROR(IF(Spese!$K$76="Annullato","Annullata",IF(Spese!$K$76="Sospeso","Sospesa",IF(Spese!$K$76="Da valutare","Da valutare",IF(E1730="","Da completare",IF(D1730&lt;=Spese!$J$76,"Saldata",IF(E1730&lt;Parametri!$B$3,"Scaduta",IF(E1730&lt;=Parametri!$B$3+Parametri!$B$4,"In scadenza","Programmata"))))))),"Da completare"))</f>
        <v/>
      </c>
      <c r="H1730" s="27">
        <f>IF(A1730="","",Spese!$D$76)</f>
        <v/>
      </c>
    </row>
    <row r="1731">
      <c r="A1731" s="5">
        <f>IFERROR(IF(OR(Spese!$A$76="",23&gt;Spese!$G$76),"",Spese!$A$76),"")</f>
        <v/>
      </c>
      <c r="B1731" s="23">
        <f>IF(A1731="","",Spese!$B$76)</f>
        <v/>
      </c>
      <c r="C1731" s="23">
        <f>IF(A1731="","",Spese!$C$76)</f>
        <v/>
      </c>
      <c r="D1731" s="6">
        <f>IF(A1731="","",23)</f>
        <v/>
      </c>
      <c r="E1731" s="21">
        <f>IF(A1731="","",IFERROR(EDATE(Spese!$I$76,(D1731-1)*Spese!$H$76),""))</f>
        <v/>
      </c>
      <c r="F1731" s="38">
        <f>IF(A1731="","",IFERROR(IF(D1731=Spese!$G$76,Spese!$L$76-Spese!$M$76*(Spese!$G$76-1),Spese!$M$76),""))</f>
        <v/>
      </c>
      <c r="G1731" s="5">
        <f>IF(A1731="","",IFERROR(IF(Spese!$K$76="Annullato","Annullata",IF(Spese!$K$76="Sospeso","Sospesa",IF(Spese!$K$76="Da valutare","Da valutare",IF(E1731="","Da completare",IF(D1731&lt;=Spese!$J$76,"Saldata",IF(E1731&lt;Parametri!$B$3,"Scaduta",IF(E1731&lt;=Parametri!$B$3+Parametri!$B$4,"In scadenza","Programmata"))))))),"Da completare"))</f>
        <v/>
      </c>
      <c r="H1731" s="23">
        <f>IF(A1731="","",Spese!$D$76)</f>
        <v/>
      </c>
    </row>
    <row r="1732">
      <c r="A1732" s="9">
        <f>IFERROR(IF(OR(Spese!$A$76="",24&gt;Spese!$G$76),"",Spese!$A$76),"")</f>
        <v/>
      </c>
      <c r="B1732" s="27">
        <f>IF(A1732="","",Spese!$B$76)</f>
        <v/>
      </c>
      <c r="C1732" s="27">
        <f>IF(A1732="","",Spese!$C$76)</f>
        <v/>
      </c>
      <c r="D1732" s="10">
        <f>IF(A1732="","",24)</f>
        <v/>
      </c>
      <c r="E1732" s="25">
        <f>IF(A1732="","",IFERROR(EDATE(Spese!$I$76,(D1732-1)*Spese!$H$76),""))</f>
        <v/>
      </c>
      <c r="F1732" s="40">
        <f>IF(A1732="","",IFERROR(IF(D1732=Spese!$G$76,Spese!$L$76-Spese!$M$76*(Spese!$G$76-1),Spese!$M$76),""))</f>
        <v/>
      </c>
      <c r="G1732" s="9">
        <f>IF(A1732="","",IFERROR(IF(Spese!$K$76="Annullato","Annullata",IF(Spese!$K$76="Sospeso","Sospesa",IF(Spese!$K$76="Da valutare","Da valutare",IF(E1732="","Da completare",IF(D1732&lt;=Spese!$J$76,"Saldata",IF(E1732&lt;Parametri!$B$3,"Scaduta",IF(E1732&lt;=Parametri!$B$3+Parametri!$B$4,"In scadenza","Programmata"))))))),"Da completare"))</f>
        <v/>
      </c>
      <c r="H1732" s="27">
        <f>IF(A1732="","",Spese!$D$76)</f>
        <v/>
      </c>
    </row>
    <row r="1733">
      <c r="A1733" s="5">
        <f>IFERROR(IF(OR(Spese!$A$77="",1&gt;Spese!$G$77),"",Spese!$A$77),"")</f>
        <v/>
      </c>
      <c r="B1733" s="23">
        <f>IF(A1733="","",Spese!$B$77)</f>
        <v/>
      </c>
      <c r="C1733" s="23">
        <f>IF(A1733="","",Spese!$C$77)</f>
        <v/>
      </c>
      <c r="D1733" s="6">
        <f>IF(A1733="","",1)</f>
        <v/>
      </c>
      <c r="E1733" s="21">
        <f>IF(A1733="","",IFERROR(EDATE(Spese!$I$77,(D1733-1)*Spese!$H$77),""))</f>
        <v/>
      </c>
      <c r="F1733" s="38">
        <f>IF(A1733="","",IFERROR(IF(D1733=Spese!$G$77,Spese!$L$77-Spese!$M$77*(Spese!$G$77-1),Spese!$M$77),""))</f>
        <v/>
      </c>
      <c r="G1733" s="5">
        <f>IF(A1733="","",IFERROR(IF(Spese!$K$77="Annullato","Annullata",IF(Spese!$K$77="Sospeso","Sospesa",IF(Spese!$K$77="Da valutare","Da valutare",IF(E1733="","Da completare",IF(D1733&lt;=Spese!$J$77,"Saldata",IF(E1733&lt;Parametri!$B$3,"Scaduta",IF(E1733&lt;=Parametri!$B$3+Parametri!$B$4,"In scadenza","Programmata"))))))),"Da completare"))</f>
        <v/>
      </c>
      <c r="H1733" s="23">
        <f>IF(A1733="","",Spese!$D$77)</f>
        <v/>
      </c>
    </row>
    <row r="1734">
      <c r="A1734" s="9">
        <f>IFERROR(IF(OR(Spese!$A$77="",2&gt;Spese!$G$77),"",Spese!$A$77),"")</f>
        <v/>
      </c>
      <c r="B1734" s="27">
        <f>IF(A1734="","",Spese!$B$77)</f>
        <v/>
      </c>
      <c r="C1734" s="27">
        <f>IF(A1734="","",Spese!$C$77)</f>
        <v/>
      </c>
      <c r="D1734" s="10">
        <f>IF(A1734="","",2)</f>
        <v/>
      </c>
      <c r="E1734" s="25">
        <f>IF(A1734="","",IFERROR(EDATE(Spese!$I$77,(D1734-1)*Spese!$H$77),""))</f>
        <v/>
      </c>
      <c r="F1734" s="40">
        <f>IF(A1734="","",IFERROR(IF(D1734=Spese!$G$77,Spese!$L$77-Spese!$M$77*(Spese!$G$77-1),Spese!$M$77),""))</f>
        <v/>
      </c>
      <c r="G1734" s="9">
        <f>IF(A1734="","",IFERROR(IF(Spese!$K$77="Annullato","Annullata",IF(Spese!$K$77="Sospeso","Sospesa",IF(Spese!$K$77="Da valutare","Da valutare",IF(E1734="","Da completare",IF(D1734&lt;=Spese!$J$77,"Saldata",IF(E1734&lt;Parametri!$B$3,"Scaduta",IF(E1734&lt;=Parametri!$B$3+Parametri!$B$4,"In scadenza","Programmata"))))))),"Da completare"))</f>
        <v/>
      </c>
      <c r="H1734" s="27">
        <f>IF(A1734="","",Spese!$D$77)</f>
        <v/>
      </c>
    </row>
    <row r="1735">
      <c r="A1735" s="5">
        <f>IFERROR(IF(OR(Spese!$A$77="",3&gt;Spese!$G$77),"",Spese!$A$77),"")</f>
        <v/>
      </c>
      <c r="B1735" s="23">
        <f>IF(A1735="","",Spese!$B$77)</f>
        <v/>
      </c>
      <c r="C1735" s="23">
        <f>IF(A1735="","",Spese!$C$77)</f>
        <v/>
      </c>
      <c r="D1735" s="6">
        <f>IF(A1735="","",3)</f>
        <v/>
      </c>
      <c r="E1735" s="21">
        <f>IF(A1735="","",IFERROR(EDATE(Spese!$I$77,(D1735-1)*Spese!$H$77),""))</f>
        <v/>
      </c>
      <c r="F1735" s="38">
        <f>IF(A1735="","",IFERROR(IF(D1735=Spese!$G$77,Spese!$L$77-Spese!$M$77*(Spese!$G$77-1),Spese!$M$77),""))</f>
        <v/>
      </c>
      <c r="G1735" s="5">
        <f>IF(A1735="","",IFERROR(IF(Spese!$K$77="Annullato","Annullata",IF(Spese!$K$77="Sospeso","Sospesa",IF(Spese!$K$77="Da valutare","Da valutare",IF(E1735="","Da completare",IF(D1735&lt;=Spese!$J$77,"Saldata",IF(E1735&lt;Parametri!$B$3,"Scaduta",IF(E1735&lt;=Parametri!$B$3+Parametri!$B$4,"In scadenza","Programmata"))))))),"Da completare"))</f>
        <v/>
      </c>
      <c r="H1735" s="23">
        <f>IF(A1735="","",Spese!$D$77)</f>
        <v/>
      </c>
    </row>
    <row r="1736">
      <c r="A1736" s="9">
        <f>IFERROR(IF(OR(Spese!$A$77="",4&gt;Spese!$G$77),"",Spese!$A$77),"")</f>
        <v/>
      </c>
      <c r="B1736" s="27">
        <f>IF(A1736="","",Spese!$B$77)</f>
        <v/>
      </c>
      <c r="C1736" s="27">
        <f>IF(A1736="","",Spese!$C$77)</f>
        <v/>
      </c>
      <c r="D1736" s="10">
        <f>IF(A1736="","",4)</f>
        <v/>
      </c>
      <c r="E1736" s="25">
        <f>IF(A1736="","",IFERROR(EDATE(Spese!$I$77,(D1736-1)*Spese!$H$77),""))</f>
        <v/>
      </c>
      <c r="F1736" s="40">
        <f>IF(A1736="","",IFERROR(IF(D1736=Spese!$G$77,Spese!$L$77-Spese!$M$77*(Spese!$G$77-1),Spese!$M$77),""))</f>
        <v/>
      </c>
      <c r="G1736" s="9">
        <f>IF(A1736="","",IFERROR(IF(Spese!$K$77="Annullato","Annullata",IF(Spese!$K$77="Sospeso","Sospesa",IF(Spese!$K$77="Da valutare","Da valutare",IF(E1736="","Da completare",IF(D1736&lt;=Spese!$J$77,"Saldata",IF(E1736&lt;Parametri!$B$3,"Scaduta",IF(E1736&lt;=Parametri!$B$3+Parametri!$B$4,"In scadenza","Programmata"))))))),"Da completare"))</f>
        <v/>
      </c>
      <c r="H1736" s="27">
        <f>IF(A1736="","",Spese!$D$77)</f>
        <v/>
      </c>
    </row>
    <row r="1737">
      <c r="A1737" s="5">
        <f>IFERROR(IF(OR(Spese!$A$77="",5&gt;Spese!$G$77),"",Spese!$A$77),"")</f>
        <v/>
      </c>
      <c r="B1737" s="23">
        <f>IF(A1737="","",Spese!$B$77)</f>
        <v/>
      </c>
      <c r="C1737" s="23">
        <f>IF(A1737="","",Spese!$C$77)</f>
        <v/>
      </c>
      <c r="D1737" s="6">
        <f>IF(A1737="","",5)</f>
        <v/>
      </c>
      <c r="E1737" s="21">
        <f>IF(A1737="","",IFERROR(EDATE(Spese!$I$77,(D1737-1)*Spese!$H$77),""))</f>
        <v/>
      </c>
      <c r="F1737" s="38">
        <f>IF(A1737="","",IFERROR(IF(D1737=Spese!$G$77,Spese!$L$77-Spese!$M$77*(Spese!$G$77-1),Spese!$M$77),""))</f>
        <v/>
      </c>
      <c r="G1737" s="5">
        <f>IF(A1737="","",IFERROR(IF(Spese!$K$77="Annullato","Annullata",IF(Spese!$K$77="Sospeso","Sospesa",IF(Spese!$K$77="Da valutare","Da valutare",IF(E1737="","Da completare",IF(D1737&lt;=Spese!$J$77,"Saldata",IF(E1737&lt;Parametri!$B$3,"Scaduta",IF(E1737&lt;=Parametri!$B$3+Parametri!$B$4,"In scadenza","Programmata"))))))),"Da completare"))</f>
        <v/>
      </c>
      <c r="H1737" s="23">
        <f>IF(A1737="","",Spese!$D$77)</f>
        <v/>
      </c>
    </row>
    <row r="1738">
      <c r="A1738" s="9">
        <f>IFERROR(IF(OR(Spese!$A$77="",6&gt;Spese!$G$77),"",Spese!$A$77),"")</f>
        <v/>
      </c>
      <c r="B1738" s="27">
        <f>IF(A1738="","",Spese!$B$77)</f>
        <v/>
      </c>
      <c r="C1738" s="27">
        <f>IF(A1738="","",Spese!$C$77)</f>
        <v/>
      </c>
      <c r="D1738" s="10">
        <f>IF(A1738="","",6)</f>
        <v/>
      </c>
      <c r="E1738" s="25">
        <f>IF(A1738="","",IFERROR(EDATE(Spese!$I$77,(D1738-1)*Spese!$H$77),""))</f>
        <v/>
      </c>
      <c r="F1738" s="40">
        <f>IF(A1738="","",IFERROR(IF(D1738=Spese!$G$77,Spese!$L$77-Spese!$M$77*(Spese!$G$77-1),Spese!$M$77),""))</f>
        <v/>
      </c>
      <c r="G1738" s="9">
        <f>IF(A1738="","",IFERROR(IF(Spese!$K$77="Annullato","Annullata",IF(Spese!$K$77="Sospeso","Sospesa",IF(Spese!$K$77="Da valutare","Da valutare",IF(E1738="","Da completare",IF(D1738&lt;=Spese!$J$77,"Saldata",IF(E1738&lt;Parametri!$B$3,"Scaduta",IF(E1738&lt;=Parametri!$B$3+Parametri!$B$4,"In scadenza","Programmata"))))))),"Da completare"))</f>
        <v/>
      </c>
      <c r="H1738" s="27">
        <f>IF(A1738="","",Spese!$D$77)</f>
        <v/>
      </c>
    </row>
    <row r="1739">
      <c r="A1739" s="5">
        <f>IFERROR(IF(OR(Spese!$A$77="",7&gt;Spese!$G$77),"",Spese!$A$77),"")</f>
        <v/>
      </c>
      <c r="B1739" s="23">
        <f>IF(A1739="","",Spese!$B$77)</f>
        <v/>
      </c>
      <c r="C1739" s="23">
        <f>IF(A1739="","",Spese!$C$77)</f>
        <v/>
      </c>
      <c r="D1739" s="6">
        <f>IF(A1739="","",7)</f>
        <v/>
      </c>
      <c r="E1739" s="21">
        <f>IF(A1739="","",IFERROR(EDATE(Spese!$I$77,(D1739-1)*Spese!$H$77),""))</f>
        <v/>
      </c>
      <c r="F1739" s="38">
        <f>IF(A1739="","",IFERROR(IF(D1739=Spese!$G$77,Spese!$L$77-Spese!$M$77*(Spese!$G$77-1),Spese!$M$77),""))</f>
        <v/>
      </c>
      <c r="G1739" s="5">
        <f>IF(A1739="","",IFERROR(IF(Spese!$K$77="Annullato","Annullata",IF(Spese!$K$77="Sospeso","Sospesa",IF(Spese!$K$77="Da valutare","Da valutare",IF(E1739="","Da completare",IF(D1739&lt;=Spese!$J$77,"Saldata",IF(E1739&lt;Parametri!$B$3,"Scaduta",IF(E1739&lt;=Parametri!$B$3+Parametri!$B$4,"In scadenza","Programmata"))))))),"Da completare"))</f>
        <v/>
      </c>
      <c r="H1739" s="23">
        <f>IF(A1739="","",Spese!$D$77)</f>
        <v/>
      </c>
    </row>
    <row r="1740">
      <c r="A1740" s="9">
        <f>IFERROR(IF(OR(Spese!$A$77="",8&gt;Spese!$G$77),"",Spese!$A$77),"")</f>
        <v/>
      </c>
      <c r="B1740" s="27">
        <f>IF(A1740="","",Spese!$B$77)</f>
        <v/>
      </c>
      <c r="C1740" s="27">
        <f>IF(A1740="","",Spese!$C$77)</f>
        <v/>
      </c>
      <c r="D1740" s="10">
        <f>IF(A1740="","",8)</f>
        <v/>
      </c>
      <c r="E1740" s="25">
        <f>IF(A1740="","",IFERROR(EDATE(Spese!$I$77,(D1740-1)*Spese!$H$77),""))</f>
        <v/>
      </c>
      <c r="F1740" s="40">
        <f>IF(A1740="","",IFERROR(IF(D1740=Spese!$G$77,Spese!$L$77-Spese!$M$77*(Spese!$G$77-1),Spese!$M$77),""))</f>
        <v/>
      </c>
      <c r="G1740" s="9">
        <f>IF(A1740="","",IFERROR(IF(Spese!$K$77="Annullato","Annullata",IF(Spese!$K$77="Sospeso","Sospesa",IF(Spese!$K$77="Da valutare","Da valutare",IF(E1740="","Da completare",IF(D1740&lt;=Spese!$J$77,"Saldata",IF(E1740&lt;Parametri!$B$3,"Scaduta",IF(E1740&lt;=Parametri!$B$3+Parametri!$B$4,"In scadenza","Programmata"))))))),"Da completare"))</f>
        <v/>
      </c>
      <c r="H1740" s="27">
        <f>IF(A1740="","",Spese!$D$77)</f>
        <v/>
      </c>
    </row>
    <row r="1741">
      <c r="A1741" s="5">
        <f>IFERROR(IF(OR(Spese!$A$77="",9&gt;Spese!$G$77),"",Spese!$A$77),"")</f>
        <v/>
      </c>
      <c r="B1741" s="23">
        <f>IF(A1741="","",Spese!$B$77)</f>
        <v/>
      </c>
      <c r="C1741" s="23">
        <f>IF(A1741="","",Spese!$C$77)</f>
        <v/>
      </c>
      <c r="D1741" s="6">
        <f>IF(A1741="","",9)</f>
        <v/>
      </c>
      <c r="E1741" s="21">
        <f>IF(A1741="","",IFERROR(EDATE(Spese!$I$77,(D1741-1)*Spese!$H$77),""))</f>
        <v/>
      </c>
      <c r="F1741" s="38">
        <f>IF(A1741="","",IFERROR(IF(D1741=Spese!$G$77,Spese!$L$77-Spese!$M$77*(Spese!$G$77-1),Spese!$M$77),""))</f>
        <v/>
      </c>
      <c r="G1741" s="5">
        <f>IF(A1741="","",IFERROR(IF(Spese!$K$77="Annullato","Annullata",IF(Spese!$K$77="Sospeso","Sospesa",IF(Spese!$K$77="Da valutare","Da valutare",IF(E1741="","Da completare",IF(D1741&lt;=Spese!$J$77,"Saldata",IF(E1741&lt;Parametri!$B$3,"Scaduta",IF(E1741&lt;=Parametri!$B$3+Parametri!$B$4,"In scadenza","Programmata"))))))),"Da completare"))</f>
        <v/>
      </c>
      <c r="H1741" s="23">
        <f>IF(A1741="","",Spese!$D$77)</f>
        <v/>
      </c>
    </row>
    <row r="1742">
      <c r="A1742" s="9">
        <f>IFERROR(IF(OR(Spese!$A$77="",10&gt;Spese!$G$77),"",Spese!$A$77),"")</f>
        <v/>
      </c>
      <c r="B1742" s="27">
        <f>IF(A1742="","",Spese!$B$77)</f>
        <v/>
      </c>
      <c r="C1742" s="27">
        <f>IF(A1742="","",Spese!$C$77)</f>
        <v/>
      </c>
      <c r="D1742" s="10">
        <f>IF(A1742="","",10)</f>
        <v/>
      </c>
      <c r="E1742" s="25">
        <f>IF(A1742="","",IFERROR(EDATE(Spese!$I$77,(D1742-1)*Spese!$H$77),""))</f>
        <v/>
      </c>
      <c r="F1742" s="40">
        <f>IF(A1742="","",IFERROR(IF(D1742=Spese!$G$77,Spese!$L$77-Spese!$M$77*(Spese!$G$77-1),Spese!$M$77),""))</f>
        <v/>
      </c>
      <c r="G1742" s="9">
        <f>IF(A1742="","",IFERROR(IF(Spese!$K$77="Annullato","Annullata",IF(Spese!$K$77="Sospeso","Sospesa",IF(Spese!$K$77="Da valutare","Da valutare",IF(E1742="","Da completare",IF(D1742&lt;=Spese!$J$77,"Saldata",IF(E1742&lt;Parametri!$B$3,"Scaduta",IF(E1742&lt;=Parametri!$B$3+Parametri!$B$4,"In scadenza","Programmata"))))))),"Da completare"))</f>
        <v/>
      </c>
      <c r="H1742" s="27">
        <f>IF(A1742="","",Spese!$D$77)</f>
        <v/>
      </c>
    </row>
    <row r="1743">
      <c r="A1743" s="5">
        <f>IFERROR(IF(OR(Spese!$A$77="",11&gt;Spese!$G$77),"",Spese!$A$77),"")</f>
        <v/>
      </c>
      <c r="B1743" s="23">
        <f>IF(A1743="","",Spese!$B$77)</f>
        <v/>
      </c>
      <c r="C1743" s="23">
        <f>IF(A1743="","",Spese!$C$77)</f>
        <v/>
      </c>
      <c r="D1743" s="6">
        <f>IF(A1743="","",11)</f>
        <v/>
      </c>
      <c r="E1743" s="21">
        <f>IF(A1743="","",IFERROR(EDATE(Spese!$I$77,(D1743-1)*Spese!$H$77),""))</f>
        <v/>
      </c>
      <c r="F1743" s="38">
        <f>IF(A1743="","",IFERROR(IF(D1743=Spese!$G$77,Spese!$L$77-Spese!$M$77*(Spese!$G$77-1),Spese!$M$77),""))</f>
        <v/>
      </c>
      <c r="G1743" s="5">
        <f>IF(A1743="","",IFERROR(IF(Spese!$K$77="Annullato","Annullata",IF(Spese!$K$77="Sospeso","Sospesa",IF(Spese!$K$77="Da valutare","Da valutare",IF(E1743="","Da completare",IF(D1743&lt;=Spese!$J$77,"Saldata",IF(E1743&lt;Parametri!$B$3,"Scaduta",IF(E1743&lt;=Parametri!$B$3+Parametri!$B$4,"In scadenza","Programmata"))))))),"Da completare"))</f>
        <v/>
      </c>
      <c r="H1743" s="23">
        <f>IF(A1743="","",Spese!$D$77)</f>
        <v/>
      </c>
    </row>
    <row r="1744">
      <c r="A1744" s="9">
        <f>IFERROR(IF(OR(Spese!$A$77="",12&gt;Spese!$G$77),"",Spese!$A$77),"")</f>
        <v/>
      </c>
      <c r="B1744" s="27">
        <f>IF(A1744="","",Spese!$B$77)</f>
        <v/>
      </c>
      <c r="C1744" s="27">
        <f>IF(A1744="","",Spese!$C$77)</f>
        <v/>
      </c>
      <c r="D1744" s="10">
        <f>IF(A1744="","",12)</f>
        <v/>
      </c>
      <c r="E1744" s="25">
        <f>IF(A1744="","",IFERROR(EDATE(Spese!$I$77,(D1744-1)*Spese!$H$77),""))</f>
        <v/>
      </c>
      <c r="F1744" s="40">
        <f>IF(A1744="","",IFERROR(IF(D1744=Spese!$G$77,Spese!$L$77-Spese!$M$77*(Spese!$G$77-1),Spese!$M$77),""))</f>
        <v/>
      </c>
      <c r="G1744" s="9">
        <f>IF(A1744="","",IFERROR(IF(Spese!$K$77="Annullato","Annullata",IF(Spese!$K$77="Sospeso","Sospesa",IF(Spese!$K$77="Da valutare","Da valutare",IF(E1744="","Da completare",IF(D1744&lt;=Spese!$J$77,"Saldata",IF(E1744&lt;Parametri!$B$3,"Scaduta",IF(E1744&lt;=Parametri!$B$3+Parametri!$B$4,"In scadenza","Programmata"))))))),"Da completare"))</f>
        <v/>
      </c>
      <c r="H1744" s="27">
        <f>IF(A1744="","",Spese!$D$77)</f>
        <v/>
      </c>
    </row>
    <row r="1745">
      <c r="A1745" s="5">
        <f>IFERROR(IF(OR(Spese!$A$77="",13&gt;Spese!$G$77),"",Spese!$A$77),"")</f>
        <v/>
      </c>
      <c r="B1745" s="23">
        <f>IF(A1745="","",Spese!$B$77)</f>
        <v/>
      </c>
      <c r="C1745" s="23">
        <f>IF(A1745="","",Spese!$C$77)</f>
        <v/>
      </c>
      <c r="D1745" s="6">
        <f>IF(A1745="","",13)</f>
        <v/>
      </c>
      <c r="E1745" s="21">
        <f>IF(A1745="","",IFERROR(EDATE(Spese!$I$77,(D1745-1)*Spese!$H$77),""))</f>
        <v/>
      </c>
      <c r="F1745" s="38">
        <f>IF(A1745="","",IFERROR(IF(D1745=Spese!$G$77,Spese!$L$77-Spese!$M$77*(Spese!$G$77-1),Spese!$M$77),""))</f>
        <v/>
      </c>
      <c r="G1745" s="5">
        <f>IF(A1745="","",IFERROR(IF(Spese!$K$77="Annullato","Annullata",IF(Spese!$K$77="Sospeso","Sospesa",IF(Spese!$K$77="Da valutare","Da valutare",IF(E1745="","Da completare",IF(D1745&lt;=Spese!$J$77,"Saldata",IF(E1745&lt;Parametri!$B$3,"Scaduta",IF(E1745&lt;=Parametri!$B$3+Parametri!$B$4,"In scadenza","Programmata"))))))),"Da completare"))</f>
        <v/>
      </c>
      <c r="H1745" s="23">
        <f>IF(A1745="","",Spese!$D$77)</f>
        <v/>
      </c>
    </row>
    <row r="1746">
      <c r="A1746" s="9">
        <f>IFERROR(IF(OR(Spese!$A$77="",14&gt;Spese!$G$77),"",Spese!$A$77),"")</f>
        <v/>
      </c>
      <c r="B1746" s="27">
        <f>IF(A1746="","",Spese!$B$77)</f>
        <v/>
      </c>
      <c r="C1746" s="27">
        <f>IF(A1746="","",Spese!$C$77)</f>
        <v/>
      </c>
      <c r="D1746" s="10">
        <f>IF(A1746="","",14)</f>
        <v/>
      </c>
      <c r="E1746" s="25">
        <f>IF(A1746="","",IFERROR(EDATE(Spese!$I$77,(D1746-1)*Spese!$H$77),""))</f>
        <v/>
      </c>
      <c r="F1746" s="40">
        <f>IF(A1746="","",IFERROR(IF(D1746=Spese!$G$77,Spese!$L$77-Spese!$M$77*(Spese!$G$77-1),Spese!$M$77),""))</f>
        <v/>
      </c>
      <c r="G1746" s="9">
        <f>IF(A1746="","",IFERROR(IF(Spese!$K$77="Annullato","Annullata",IF(Spese!$K$77="Sospeso","Sospesa",IF(Spese!$K$77="Da valutare","Da valutare",IF(E1746="","Da completare",IF(D1746&lt;=Spese!$J$77,"Saldata",IF(E1746&lt;Parametri!$B$3,"Scaduta",IF(E1746&lt;=Parametri!$B$3+Parametri!$B$4,"In scadenza","Programmata"))))))),"Da completare"))</f>
        <v/>
      </c>
      <c r="H1746" s="27">
        <f>IF(A1746="","",Spese!$D$77)</f>
        <v/>
      </c>
    </row>
    <row r="1747">
      <c r="A1747" s="5">
        <f>IFERROR(IF(OR(Spese!$A$77="",15&gt;Spese!$G$77),"",Spese!$A$77),"")</f>
        <v/>
      </c>
      <c r="B1747" s="23">
        <f>IF(A1747="","",Spese!$B$77)</f>
        <v/>
      </c>
      <c r="C1747" s="23">
        <f>IF(A1747="","",Spese!$C$77)</f>
        <v/>
      </c>
      <c r="D1747" s="6">
        <f>IF(A1747="","",15)</f>
        <v/>
      </c>
      <c r="E1747" s="21">
        <f>IF(A1747="","",IFERROR(EDATE(Spese!$I$77,(D1747-1)*Spese!$H$77),""))</f>
        <v/>
      </c>
      <c r="F1747" s="38">
        <f>IF(A1747="","",IFERROR(IF(D1747=Spese!$G$77,Spese!$L$77-Spese!$M$77*(Spese!$G$77-1),Spese!$M$77),""))</f>
        <v/>
      </c>
      <c r="G1747" s="5">
        <f>IF(A1747="","",IFERROR(IF(Spese!$K$77="Annullato","Annullata",IF(Spese!$K$77="Sospeso","Sospesa",IF(Spese!$K$77="Da valutare","Da valutare",IF(E1747="","Da completare",IF(D1747&lt;=Spese!$J$77,"Saldata",IF(E1747&lt;Parametri!$B$3,"Scaduta",IF(E1747&lt;=Parametri!$B$3+Parametri!$B$4,"In scadenza","Programmata"))))))),"Da completare"))</f>
        <v/>
      </c>
      <c r="H1747" s="23">
        <f>IF(A1747="","",Spese!$D$77)</f>
        <v/>
      </c>
    </row>
    <row r="1748">
      <c r="A1748" s="9">
        <f>IFERROR(IF(OR(Spese!$A$77="",16&gt;Spese!$G$77),"",Spese!$A$77),"")</f>
        <v/>
      </c>
      <c r="B1748" s="27">
        <f>IF(A1748="","",Spese!$B$77)</f>
        <v/>
      </c>
      <c r="C1748" s="27">
        <f>IF(A1748="","",Spese!$C$77)</f>
        <v/>
      </c>
      <c r="D1748" s="10">
        <f>IF(A1748="","",16)</f>
        <v/>
      </c>
      <c r="E1748" s="25">
        <f>IF(A1748="","",IFERROR(EDATE(Spese!$I$77,(D1748-1)*Spese!$H$77),""))</f>
        <v/>
      </c>
      <c r="F1748" s="40">
        <f>IF(A1748="","",IFERROR(IF(D1748=Spese!$G$77,Spese!$L$77-Spese!$M$77*(Spese!$G$77-1),Spese!$M$77),""))</f>
        <v/>
      </c>
      <c r="G1748" s="9">
        <f>IF(A1748="","",IFERROR(IF(Spese!$K$77="Annullato","Annullata",IF(Spese!$K$77="Sospeso","Sospesa",IF(Spese!$K$77="Da valutare","Da valutare",IF(E1748="","Da completare",IF(D1748&lt;=Spese!$J$77,"Saldata",IF(E1748&lt;Parametri!$B$3,"Scaduta",IF(E1748&lt;=Parametri!$B$3+Parametri!$B$4,"In scadenza","Programmata"))))))),"Da completare"))</f>
        <v/>
      </c>
      <c r="H1748" s="27">
        <f>IF(A1748="","",Spese!$D$77)</f>
        <v/>
      </c>
    </row>
    <row r="1749">
      <c r="A1749" s="5">
        <f>IFERROR(IF(OR(Spese!$A$77="",17&gt;Spese!$G$77),"",Spese!$A$77),"")</f>
        <v/>
      </c>
      <c r="B1749" s="23">
        <f>IF(A1749="","",Spese!$B$77)</f>
        <v/>
      </c>
      <c r="C1749" s="23">
        <f>IF(A1749="","",Spese!$C$77)</f>
        <v/>
      </c>
      <c r="D1749" s="6">
        <f>IF(A1749="","",17)</f>
        <v/>
      </c>
      <c r="E1749" s="21">
        <f>IF(A1749="","",IFERROR(EDATE(Spese!$I$77,(D1749-1)*Spese!$H$77),""))</f>
        <v/>
      </c>
      <c r="F1749" s="38">
        <f>IF(A1749="","",IFERROR(IF(D1749=Spese!$G$77,Spese!$L$77-Spese!$M$77*(Spese!$G$77-1),Spese!$M$77),""))</f>
        <v/>
      </c>
      <c r="G1749" s="5">
        <f>IF(A1749="","",IFERROR(IF(Spese!$K$77="Annullato","Annullata",IF(Spese!$K$77="Sospeso","Sospesa",IF(Spese!$K$77="Da valutare","Da valutare",IF(E1749="","Da completare",IF(D1749&lt;=Spese!$J$77,"Saldata",IF(E1749&lt;Parametri!$B$3,"Scaduta",IF(E1749&lt;=Parametri!$B$3+Parametri!$B$4,"In scadenza","Programmata"))))))),"Da completare"))</f>
        <v/>
      </c>
      <c r="H1749" s="23">
        <f>IF(A1749="","",Spese!$D$77)</f>
        <v/>
      </c>
    </row>
    <row r="1750">
      <c r="A1750" s="9">
        <f>IFERROR(IF(OR(Spese!$A$77="",18&gt;Spese!$G$77),"",Spese!$A$77),"")</f>
        <v/>
      </c>
      <c r="B1750" s="27">
        <f>IF(A1750="","",Spese!$B$77)</f>
        <v/>
      </c>
      <c r="C1750" s="27">
        <f>IF(A1750="","",Spese!$C$77)</f>
        <v/>
      </c>
      <c r="D1750" s="10">
        <f>IF(A1750="","",18)</f>
        <v/>
      </c>
      <c r="E1750" s="25">
        <f>IF(A1750="","",IFERROR(EDATE(Spese!$I$77,(D1750-1)*Spese!$H$77),""))</f>
        <v/>
      </c>
      <c r="F1750" s="40">
        <f>IF(A1750="","",IFERROR(IF(D1750=Spese!$G$77,Spese!$L$77-Spese!$M$77*(Spese!$G$77-1),Spese!$M$77),""))</f>
        <v/>
      </c>
      <c r="G1750" s="9">
        <f>IF(A1750="","",IFERROR(IF(Spese!$K$77="Annullato","Annullata",IF(Spese!$K$77="Sospeso","Sospesa",IF(Spese!$K$77="Da valutare","Da valutare",IF(E1750="","Da completare",IF(D1750&lt;=Spese!$J$77,"Saldata",IF(E1750&lt;Parametri!$B$3,"Scaduta",IF(E1750&lt;=Parametri!$B$3+Parametri!$B$4,"In scadenza","Programmata"))))))),"Da completare"))</f>
        <v/>
      </c>
      <c r="H1750" s="27">
        <f>IF(A1750="","",Spese!$D$77)</f>
        <v/>
      </c>
    </row>
    <row r="1751">
      <c r="A1751" s="5">
        <f>IFERROR(IF(OR(Spese!$A$77="",19&gt;Spese!$G$77),"",Spese!$A$77),"")</f>
        <v/>
      </c>
      <c r="B1751" s="23">
        <f>IF(A1751="","",Spese!$B$77)</f>
        <v/>
      </c>
      <c r="C1751" s="23">
        <f>IF(A1751="","",Spese!$C$77)</f>
        <v/>
      </c>
      <c r="D1751" s="6">
        <f>IF(A1751="","",19)</f>
        <v/>
      </c>
      <c r="E1751" s="21">
        <f>IF(A1751="","",IFERROR(EDATE(Spese!$I$77,(D1751-1)*Spese!$H$77),""))</f>
        <v/>
      </c>
      <c r="F1751" s="38">
        <f>IF(A1751="","",IFERROR(IF(D1751=Spese!$G$77,Spese!$L$77-Spese!$M$77*(Spese!$G$77-1),Spese!$M$77),""))</f>
        <v/>
      </c>
      <c r="G1751" s="5">
        <f>IF(A1751="","",IFERROR(IF(Spese!$K$77="Annullato","Annullata",IF(Spese!$K$77="Sospeso","Sospesa",IF(Spese!$K$77="Da valutare","Da valutare",IF(E1751="","Da completare",IF(D1751&lt;=Spese!$J$77,"Saldata",IF(E1751&lt;Parametri!$B$3,"Scaduta",IF(E1751&lt;=Parametri!$B$3+Parametri!$B$4,"In scadenza","Programmata"))))))),"Da completare"))</f>
        <v/>
      </c>
      <c r="H1751" s="23">
        <f>IF(A1751="","",Spese!$D$77)</f>
        <v/>
      </c>
    </row>
    <row r="1752">
      <c r="A1752" s="9">
        <f>IFERROR(IF(OR(Spese!$A$77="",20&gt;Spese!$G$77),"",Spese!$A$77),"")</f>
        <v/>
      </c>
      <c r="B1752" s="27">
        <f>IF(A1752="","",Spese!$B$77)</f>
        <v/>
      </c>
      <c r="C1752" s="27">
        <f>IF(A1752="","",Spese!$C$77)</f>
        <v/>
      </c>
      <c r="D1752" s="10">
        <f>IF(A1752="","",20)</f>
        <v/>
      </c>
      <c r="E1752" s="25">
        <f>IF(A1752="","",IFERROR(EDATE(Spese!$I$77,(D1752-1)*Spese!$H$77),""))</f>
        <v/>
      </c>
      <c r="F1752" s="40">
        <f>IF(A1752="","",IFERROR(IF(D1752=Spese!$G$77,Spese!$L$77-Spese!$M$77*(Spese!$G$77-1),Spese!$M$77),""))</f>
        <v/>
      </c>
      <c r="G1752" s="9">
        <f>IF(A1752="","",IFERROR(IF(Spese!$K$77="Annullato","Annullata",IF(Spese!$K$77="Sospeso","Sospesa",IF(Spese!$K$77="Da valutare","Da valutare",IF(E1752="","Da completare",IF(D1752&lt;=Spese!$J$77,"Saldata",IF(E1752&lt;Parametri!$B$3,"Scaduta",IF(E1752&lt;=Parametri!$B$3+Parametri!$B$4,"In scadenza","Programmata"))))))),"Da completare"))</f>
        <v/>
      </c>
      <c r="H1752" s="27">
        <f>IF(A1752="","",Spese!$D$77)</f>
        <v/>
      </c>
    </row>
    <row r="1753">
      <c r="A1753" s="5">
        <f>IFERROR(IF(OR(Spese!$A$77="",21&gt;Spese!$G$77),"",Spese!$A$77),"")</f>
        <v/>
      </c>
      <c r="B1753" s="23">
        <f>IF(A1753="","",Spese!$B$77)</f>
        <v/>
      </c>
      <c r="C1753" s="23">
        <f>IF(A1753="","",Spese!$C$77)</f>
        <v/>
      </c>
      <c r="D1753" s="6">
        <f>IF(A1753="","",21)</f>
        <v/>
      </c>
      <c r="E1753" s="21">
        <f>IF(A1753="","",IFERROR(EDATE(Spese!$I$77,(D1753-1)*Spese!$H$77),""))</f>
        <v/>
      </c>
      <c r="F1753" s="38">
        <f>IF(A1753="","",IFERROR(IF(D1753=Spese!$G$77,Spese!$L$77-Spese!$M$77*(Spese!$G$77-1),Spese!$M$77),""))</f>
        <v/>
      </c>
      <c r="G1753" s="5">
        <f>IF(A1753="","",IFERROR(IF(Spese!$K$77="Annullato","Annullata",IF(Spese!$K$77="Sospeso","Sospesa",IF(Spese!$K$77="Da valutare","Da valutare",IF(E1753="","Da completare",IF(D1753&lt;=Spese!$J$77,"Saldata",IF(E1753&lt;Parametri!$B$3,"Scaduta",IF(E1753&lt;=Parametri!$B$3+Parametri!$B$4,"In scadenza","Programmata"))))))),"Da completare"))</f>
        <v/>
      </c>
      <c r="H1753" s="23">
        <f>IF(A1753="","",Spese!$D$77)</f>
        <v/>
      </c>
    </row>
    <row r="1754">
      <c r="A1754" s="9">
        <f>IFERROR(IF(OR(Spese!$A$77="",22&gt;Spese!$G$77),"",Spese!$A$77),"")</f>
        <v/>
      </c>
      <c r="B1754" s="27">
        <f>IF(A1754="","",Spese!$B$77)</f>
        <v/>
      </c>
      <c r="C1754" s="27">
        <f>IF(A1754="","",Spese!$C$77)</f>
        <v/>
      </c>
      <c r="D1754" s="10">
        <f>IF(A1754="","",22)</f>
        <v/>
      </c>
      <c r="E1754" s="25">
        <f>IF(A1754="","",IFERROR(EDATE(Spese!$I$77,(D1754-1)*Spese!$H$77),""))</f>
        <v/>
      </c>
      <c r="F1754" s="40">
        <f>IF(A1754="","",IFERROR(IF(D1754=Spese!$G$77,Spese!$L$77-Spese!$M$77*(Spese!$G$77-1),Spese!$M$77),""))</f>
        <v/>
      </c>
      <c r="G1754" s="9">
        <f>IF(A1754="","",IFERROR(IF(Spese!$K$77="Annullato","Annullata",IF(Spese!$K$77="Sospeso","Sospesa",IF(Spese!$K$77="Da valutare","Da valutare",IF(E1754="","Da completare",IF(D1754&lt;=Spese!$J$77,"Saldata",IF(E1754&lt;Parametri!$B$3,"Scaduta",IF(E1754&lt;=Parametri!$B$3+Parametri!$B$4,"In scadenza","Programmata"))))))),"Da completare"))</f>
        <v/>
      </c>
      <c r="H1754" s="27">
        <f>IF(A1754="","",Spese!$D$77)</f>
        <v/>
      </c>
    </row>
    <row r="1755">
      <c r="A1755" s="5">
        <f>IFERROR(IF(OR(Spese!$A$77="",23&gt;Spese!$G$77),"",Spese!$A$77),"")</f>
        <v/>
      </c>
      <c r="B1755" s="23">
        <f>IF(A1755="","",Spese!$B$77)</f>
        <v/>
      </c>
      <c r="C1755" s="23">
        <f>IF(A1755="","",Spese!$C$77)</f>
        <v/>
      </c>
      <c r="D1755" s="6">
        <f>IF(A1755="","",23)</f>
        <v/>
      </c>
      <c r="E1755" s="21">
        <f>IF(A1755="","",IFERROR(EDATE(Spese!$I$77,(D1755-1)*Spese!$H$77),""))</f>
        <v/>
      </c>
      <c r="F1755" s="38">
        <f>IF(A1755="","",IFERROR(IF(D1755=Spese!$G$77,Spese!$L$77-Spese!$M$77*(Spese!$G$77-1),Spese!$M$77),""))</f>
        <v/>
      </c>
      <c r="G1755" s="5">
        <f>IF(A1755="","",IFERROR(IF(Spese!$K$77="Annullato","Annullata",IF(Spese!$K$77="Sospeso","Sospesa",IF(Spese!$K$77="Da valutare","Da valutare",IF(E1755="","Da completare",IF(D1755&lt;=Spese!$J$77,"Saldata",IF(E1755&lt;Parametri!$B$3,"Scaduta",IF(E1755&lt;=Parametri!$B$3+Parametri!$B$4,"In scadenza","Programmata"))))))),"Da completare"))</f>
        <v/>
      </c>
      <c r="H1755" s="23">
        <f>IF(A1755="","",Spese!$D$77)</f>
        <v/>
      </c>
    </row>
    <row r="1756">
      <c r="A1756" s="9">
        <f>IFERROR(IF(OR(Spese!$A$77="",24&gt;Spese!$G$77),"",Spese!$A$77),"")</f>
        <v/>
      </c>
      <c r="B1756" s="27">
        <f>IF(A1756="","",Spese!$B$77)</f>
        <v/>
      </c>
      <c r="C1756" s="27">
        <f>IF(A1756="","",Spese!$C$77)</f>
        <v/>
      </c>
      <c r="D1756" s="10">
        <f>IF(A1756="","",24)</f>
        <v/>
      </c>
      <c r="E1756" s="25">
        <f>IF(A1756="","",IFERROR(EDATE(Spese!$I$77,(D1756-1)*Spese!$H$77),""))</f>
        <v/>
      </c>
      <c r="F1756" s="40">
        <f>IF(A1756="","",IFERROR(IF(D1756=Spese!$G$77,Spese!$L$77-Spese!$M$77*(Spese!$G$77-1),Spese!$M$77),""))</f>
        <v/>
      </c>
      <c r="G1756" s="9">
        <f>IF(A1756="","",IFERROR(IF(Spese!$K$77="Annullato","Annullata",IF(Spese!$K$77="Sospeso","Sospesa",IF(Spese!$K$77="Da valutare","Da valutare",IF(E1756="","Da completare",IF(D1756&lt;=Spese!$J$77,"Saldata",IF(E1756&lt;Parametri!$B$3,"Scaduta",IF(E1756&lt;=Parametri!$B$3+Parametri!$B$4,"In scadenza","Programmata"))))))),"Da completare"))</f>
        <v/>
      </c>
      <c r="H1756" s="27">
        <f>IF(A1756="","",Spese!$D$77)</f>
        <v/>
      </c>
    </row>
    <row r="1757">
      <c r="A1757" s="5">
        <f>IFERROR(IF(OR(Spese!$A$78="",1&gt;Spese!$G$78),"",Spese!$A$78),"")</f>
        <v/>
      </c>
      <c r="B1757" s="23">
        <f>IF(A1757="","",Spese!$B$78)</f>
        <v/>
      </c>
      <c r="C1757" s="23">
        <f>IF(A1757="","",Spese!$C$78)</f>
        <v/>
      </c>
      <c r="D1757" s="6">
        <f>IF(A1757="","",1)</f>
        <v/>
      </c>
      <c r="E1757" s="21">
        <f>IF(A1757="","",IFERROR(EDATE(Spese!$I$78,(D1757-1)*Spese!$H$78),""))</f>
        <v/>
      </c>
      <c r="F1757" s="38">
        <f>IF(A1757="","",IFERROR(IF(D1757=Spese!$G$78,Spese!$L$78-Spese!$M$78*(Spese!$G$78-1),Spese!$M$78),""))</f>
        <v/>
      </c>
      <c r="G1757" s="5">
        <f>IF(A1757="","",IFERROR(IF(Spese!$K$78="Annullato","Annullata",IF(Spese!$K$78="Sospeso","Sospesa",IF(Spese!$K$78="Da valutare","Da valutare",IF(E1757="","Da completare",IF(D1757&lt;=Spese!$J$78,"Saldata",IF(E1757&lt;Parametri!$B$3,"Scaduta",IF(E1757&lt;=Parametri!$B$3+Parametri!$B$4,"In scadenza","Programmata"))))))),"Da completare"))</f>
        <v/>
      </c>
      <c r="H1757" s="23">
        <f>IF(A1757="","",Spese!$D$78)</f>
        <v/>
      </c>
    </row>
    <row r="1758">
      <c r="A1758" s="9">
        <f>IFERROR(IF(OR(Spese!$A$78="",2&gt;Spese!$G$78),"",Spese!$A$78),"")</f>
        <v/>
      </c>
      <c r="B1758" s="27">
        <f>IF(A1758="","",Spese!$B$78)</f>
        <v/>
      </c>
      <c r="C1758" s="27">
        <f>IF(A1758="","",Spese!$C$78)</f>
        <v/>
      </c>
      <c r="D1758" s="10">
        <f>IF(A1758="","",2)</f>
        <v/>
      </c>
      <c r="E1758" s="25">
        <f>IF(A1758="","",IFERROR(EDATE(Spese!$I$78,(D1758-1)*Spese!$H$78),""))</f>
        <v/>
      </c>
      <c r="F1758" s="40">
        <f>IF(A1758="","",IFERROR(IF(D1758=Spese!$G$78,Spese!$L$78-Spese!$M$78*(Spese!$G$78-1),Spese!$M$78),""))</f>
        <v/>
      </c>
      <c r="G1758" s="9">
        <f>IF(A1758="","",IFERROR(IF(Spese!$K$78="Annullato","Annullata",IF(Spese!$K$78="Sospeso","Sospesa",IF(Spese!$K$78="Da valutare","Da valutare",IF(E1758="","Da completare",IF(D1758&lt;=Spese!$J$78,"Saldata",IF(E1758&lt;Parametri!$B$3,"Scaduta",IF(E1758&lt;=Parametri!$B$3+Parametri!$B$4,"In scadenza","Programmata"))))))),"Da completare"))</f>
        <v/>
      </c>
      <c r="H1758" s="27">
        <f>IF(A1758="","",Spese!$D$78)</f>
        <v/>
      </c>
    </row>
    <row r="1759">
      <c r="A1759" s="5">
        <f>IFERROR(IF(OR(Spese!$A$78="",3&gt;Spese!$G$78),"",Spese!$A$78),"")</f>
        <v/>
      </c>
      <c r="B1759" s="23">
        <f>IF(A1759="","",Spese!$B$78)</f>
        <v/>
      </c>
      <c r="C1759" s="23">
        <f>IF(A1759="","",Spese!$C$78)</f>
        <v/>
      </c>
      <c r="D1759" s="6">
        <f>IF(A1759="","",3)</f>
        <v/>
      </c>
      <c r="E1759" s="21">
        <f>IF(A1759="","",IFERROR(EDATE(Spese!$I$78,(D1759-1)*Spese!$H$78),""))</f>
        <v/>
      </c>
      <c r="F1759" s="38">
        <f>IF(A1759="","",IFERROR(IF(D1759=Spese!$G$78,Spese!$L$78-Spese!$M$78*(Spese!$G$78-1),Spese!$M$78),""))</f>
        <v/>
      </c>
      <c r="G1759" s="5">
        <f>IF(A1759="","",IFERROR(IF(Spese!$K$78="Annullato","Annullata",IF(Spese!$K$78="Sospeso","Sospesa",IF(Spese!$K$78="Da valutare","Da valutare",IF(E1759="","Da completare",IF(D1759&lt;=Spese!$J$78,"Saldata",IF(E1759&lt;Parametri!$B$3,"Scaduta",IF(E1759&lt;=Parametri!$B$3+Parametri!$B$4,"In scadenza","Programmata"))))))),"Da completare"))</f>
        <v/>
      </c>
      <c r="H1759" s="23">
        <f>IF(A1759="","",Spese!$D$78)</f>
        <v/>
      </c>
    </row>
    <row r="1760">
      <c r="A1760" s="9">
        <f>IFERROR(IF(OR(Spese!$A$78="",4&gt;Spese!$G$78),"",Spese!$A$78),"")</f>
        <v/>
      </c>
      <c r="B1760" s="27">
        <f>IF(A1760="","",Spese!$B$78)</f>
        <v/>
      </c>
      <c r="C1760" s="27">
        <f>IF(A1760="","",Spese!$C$78)</f>
        <v/>
      </c>
      <c r="D1760" s="10">
        <f>IF(A1760="","",4)</f>
        <v/>
      </c>
      <c r="E1760" s="25">
        <f>IF(A1760="","",IFERROR(EDATE(Spese!$I$78,(D1760-1)*Spese!$H$78),""))</f>
        <v/>
      </c>
      <c r="F1760" s="40">
        <f>IF(A1760="","",IFERROR(IF(D1760=Spese!$G$78,Spese!$L$78-Spese!$M$78*(Spese!$G$78-1),Spese!$M$78),""))</f>
        <v/>
      </c>
      <c r="G1760" s="9">
        <f>IF(A1760="","",IFERROR(IF(Spese!$K$78="Annullato","Annullata",IF(Spese!$K$78="Sospeso","Sospesa",IF(Spese!$K$78="Da valutare","Da valutare",IF(E1760="","Da completare",IF(D1760&lt;=Spese!$J$78,"Saldata",IF(E1760&lt;Parametri!$B$3,"Scaduta",IF(E1760&lt;=Parametri!$B$3+Parametri!$B$4,"In scadenza","Programmata"))))))),"Da completare"))</f>
        <v/>
      </c>
      <c r="H1760" s="27">
        <f>IF(A1760="","",Spese!$D$78)</f>
        <v/>
      </c>
    </row>
    <row r="1761">
      <c r="A1761" s="5">
        <f>IFERROR(IF(OR(Spese!$A$78="",5&gt;Spese!$G$78),"",Spese!$A$78),"")</f>
        <v/>
      </c>
      <c r="B1761" s="23">
        <f>IF(A1761="","",Spese!$B$78)</f>
        <v/>
      </c>
      <c r="C1761" s="23">
        <f>IF(A1761="","",Spese!$C$78)</f>
        <v/>
      </c>
      <c r="D1761" s="6">
        <f>IF(A1761="","",5)</f>
        <v/>
      </c>
      <c r="E1761" s="21">
        <f>IF(A1761="","",IFERROR(EDATE(Spese!$I$78,(D1761-1)*Spese!$H$78),""))</f>
        <v/>
      </c>
      <c r="F1761" s="38">
        <f>IF(A1761="","",IFERROR(IF(D1761=Spese!$G$78,Spese!$L$78-Spese!$M$78*(Spese!$G$78-1),Spese!$M$78),""))</f>
        <v/>
      </c>
      <c r="G1761" s="5">
        <f>IF(A1761="","",IFERROR(IF(Spese!$K$78="Annullato","Annullata",IF(Spese!$K$78="Sospeso","Sospesa",IF(Spese!$K$78="Da valutare","Da valutare",IF(E1761="","Da completare",IF(D1761&lt;=Spese!$J$78,"Saldata",IF(E1761&lt;Parametri!$B$3,"Scaduta",IF(E1761&lt;=Parametri!$B$3+Parametri!$B$4,"In scadenza","Programmata"))))))),"Da completare"))</f>
        <v/>
      </c>
      <c r="H1761" s="23">
        <f>IF(A1761="","",Spese!$D$78)</f>
        <v/>
      </c>
    </row>
    <row r="1762">
      <c r="A1762" s="9">
        <f>IFERROR(IF(OR(Spese!$A$78="",6&gt;Spese!$G$78),"",Spese!$A$78),"")</f>
        <v/>
      </c>
      <c r="B1762" s="27">
        <f>IF(A1762="","",Spese!$B$78)</f>
        <v/>
      </c>
      <c r="C1762" s="27">
        <f>IF(A1762="","",Spese!$C$78)</f>
        <v/>
      </c>
      <c r="D1762" s="10">
        <f>IF(A1762="","",6)</f>
        <v/>
      </c>
      <c r="E1762" s="25">
        <f>IF(A1762="","",IFERROR(EDATE(Spese!$I$78,(D1762-1)*Spese!$H$78),""))</f>
        <v/>
      </c>
      <c r="F1762" s="40">
        <f>IF(A1762="","",IFERROR(IF(D1762=Spese!$G$78,Spese!$L$78-Spese!$M$78*(Spese!$G$78-1),Spese!$M$78),""))</f>
        <v/>
      </c>
      <c r="G1762" s="9">
        <f>IF(A1762="","",IFERROR(IF(Spese!$K$78="Annullato","Annullata",IF(Spese!$K$78="Sospeso","Sospesa",IF(Spese!$K$78="Da valutare","Da valutare",IF(E1762="","Da completare",IF(D1762&lt;=Spese!$J$78,"Saldata",IF(E1762&lt;Parametri!$B$3,"Scaduta",IF(E1762&lt;=Parametri!$B$3+Parametri!$B$4,"In scadenza","Programmata"))))))),"Da completare"))</f>
        <v/>
      </c>
      <c r="H1762" s="27">
        <f>IF(A1762="","",Spese!$D$78)</f>
        <v/>
      </c>
    </row>
    <row r="1763">
      <c r="A1763" s="5">
        <f>IFERROR(IF(OR(Spese!$A$78="",7&gt;Spese!$G$78),"",Spese!$A$78),"")</f>
        <v/>
      </c>
      <c r="B1763" s="23">
        <f>IF(A1763="","",Spese!$B$78)</f>
        <v/>
      </c>
      <c r="C1763" s="23">
        <f>IF(A1763="","",Spese!$C$78)</f>
        <v/>
      </c>
      <c r="D1763" s="6">
        <f>IF(A1763="","",7)</f>
        <v/>
      </c>
      <c r="E1763" s="21">
        <f>IF(A1763="","",IFERROR(EDATE(Spese!$I$78,(D1763-1)*Spese!$H$78),""))</f>
        <v/>
      </c>
      <c r="F1763" s="38">
        <f>IF(A1763="","",IFERROR(IF(D1763=Spese!$G$78,Spese!$L$78-Spese!$M$78*(Spese!$G$78-1),Spese!$M$78),""))</f>
        <v/>
      </c>
      <c r="G1763" s="5">
        <f>IF(A1763="","",IFERROR(IF(Spese!$K$78="Annullato","Annullata",IF(Spese!$K$78="Sospeso","Sospesa",IF(Spese!$K$78="Da valutare","Da valutare",IF(E1763="","Da completare",IF(D1763&lt;=Spese!$J$78,"Saldata",IF(E1763&lt;Parametri!$B$3,"Scaduta",IF(E1763&lt;=Parametri!$B$3+Parametri!$B$4,"In scadenza","Programmata"))))))),"Da completare"))</f>
        <v/>
      </c>
      <c r="H1763" s="23">
        <f>IF(A1763="","",Spese!$D$78)</f>
        <v/>
      </c>
    </row>
    <row r="1764">
      <c r="A1764" s="9">
        <f>IFERROR(IF(OR(Spese!$A$78="",8&gt;Spese!$G$78),"",Spese!$A$78),"")</f>
        <v/>
      </c>
      <c r="B1764" s="27">
        <f>IF(A1764="","",Spese!$B$78)</f>
        <v/>
      </c>
      <c r="C1764" s="27">
        <f>IF(A1764="","",Spese!$C$78)</f>
        <v/>
      </c>
      <c r="D1764" s="10">
        <f>IF(A1764="","",8)</f>
        <v/>
      </c>
      <c r="E1764" s="25">
        <f>IF(A1764="","",IFERROR(EDATE(Spese!$I$78,(D1764-1)*Spese!$H$78),""))</f>
        <v/>
      </c>
      <c r="F1764" s="40">
        <f>IF(A1764="","",IFERROR(IF(D1764=Spese!$G$78,Spese!$L$78-Spese!$M$78*(Spese!$G$78-1),Spese!$M$78),""))</f>
        <v/>
      </c>
      <c r="G1764" s="9">
        <f>IF(A1764="","",IFERROR(IF(Spese!$K$78="Annullato","Annullata",IF(Spese!$K$78="Sospeso","Sospesa",IF(Spese!$K$78="Da valutare","Da valutare",IF(E1764="","Da completare",IF(D1764&lt;=Spese!$J$78,"Saldata",IF(E1764&lt;Parametri!$B$3,"Scaduta",IF(E1764&lt;=Parametri!$B$3+Parametri!$B$4,"In scadenza","Programmata"))))))),"Da completare"))</f>
        <v/>
      </c>
      <c r="H1764" s="27">
        <f>IF(A1764="","",Spese!$D$78)</f>
        <v/>
      </c>
    </row>
    <row r="1765">
      <c r="A1765" s="5">
        <f>IFERROR(IF(OR(Spese!$A$78="",9&gt;Spese!$G$78),"",Spese!$A$78),"")</f>
        <v/>
      </c>
      <c r="B1765" s="23">
        <f>IF(A1765="","",Spese!$B$78)</f>
        <v/>
      </c>
      <c r="C1765" s="23">
        <f>IF(A1765="","",Spese!$C$78)</f>
        <v/>
      </c>
      <c r="D1765" s="6">
        <f>IF(A1765="","",9)</f>
        <v/>
      </c>
      <c r="E1765" s="21">
        <f>IF(A1765="","",IFERROR(EDATE(Spese!$I$78,(D1765-1)*Spese!$H$78),""))</f>
        <v/>
      </c>
      <c r="F1765" s="38">
        <f>IF(A1765="","",IFERROR(IF(D1765=Spese!$G$78,Spese!$L$78-Spese!$M$78*(Spese!$G$78-1),Spese!$M$78),""))</f>
        <v/>
      </c>
      <c r="G1765" s="5">
        <f>IF(A1765="","",IFERROR(IF(Spese!$K$78="Annullato","Annullata",IF(Spese!$K$78="Sospeso","Sospesa",IF(Spese!$K$78="Da valutare","Da valutare",IF(E1765="","Da completare",IF(D1765&lt;=Spese!$J$78,"Saldata",IF(E1765&lt;Parametri!$B$3,"Scaduta",IF(E1765&lt;=Parametri!$B$3+Parametri!$B$4,"In scadenza","Programmata"))))))),"Da completare"))</f>
        <v/>
      </c>
      <c r="H1765" s="23">
        <f>IF(A1765="","",Spese!$D$78)</f>
        <v/>
      </c>
    </row>
    <row r="1766">
      <c r="A1766" s="9">
        <f>IFERROR(IF(OR(Spese!$A$78="",10&gt;Spese!$G$78),"",Spese!$A$78),"")</f>
        <v/>
      </c>
      <c r="B1766" s="27">
        <f>IF(A1766="","",Spese!$B$78)</f>
        <v/>
      </c>
      <c r="C1766" s="27">
        <f>IF(A1766="","",Spese!$C$78)</f>
        <v/>
      </c>
      <c r="D1766" s="10">
        <f>IF(A1766="","",10)</f>
        <v/>
      </c>
      <c r="E1766" s="25">
        <f>IF(A1766="","",IFERROR(EDATE(Spese!$I$78,(D1766-1)*Spese!$H$78),""))</f>
        <v/>
      </c>
      <c r="F1766" s="40">
        <f>IF(A1766="","",IFERROR(IF(D1766=Spese!$G$78,Spese!$L$78-Spese!$M$78*(Spese!$G$78-1),Spese!$M$78),""))</f>
        <v/>
      </c>
      <c r="G1766" s="9">
        <f>IF(A1766="","",IFERROR(IF(Spese!$K$78="Annullato","Annullata",IF(Spese!$K$78="Sospeso","Sospesa",IF(Spese!$K$78="Da valutare","Da valutare",IF(E1766="","Da completare",IF(D1766&lt;=Spese!$J$78,"Saldata",IF(E1766&lt;Parametri!$B$3,"Scaduta",IF(E1766&lt;=Parametri!$B$3+Parametri!$B$4,"In scadenza","Programmata"))))))),"Da completare"))</f>
        <v/>
      </c>
      <c r="H1766" s="27">
        <f>IF(A1766="","",Spese!$D$78)</f>
        <v/>
      </c>
    </row>
    <row r="1767">
      <c r="A1767" s="5">
        <f>IFERROR(IF(OR(Spese!$A$78="",11&gt;Spese!$G$78),"",Spese!$A$78),"")</f>
        <v/>
      </c>
      <c r="B1767" s="23">
        <f>IF(A1767="","",Spese!$B$78)</f>
        <v/>
      </c>
      <c r="C1767" s="23">
        <f>IF(A1767="","",Spese!$C$78)</f>
        <v/>
      </c>
      <c r="D1767" s="6">
        <f>IF(A1767="","",11)</f>
        <v/>
      </c>
      <c r="E1767" s="21">
        <f>IF(A1767="","",IFERROR(EDATE(Spese!$I$78,(D1767-1)*Spese!$H$78),""))</f>
        <v/>
      </c>
      <c r="F1767" s="38">
        <f>IF(A1767="","",IFERROR(IF(D1767=Spese!$G$78,Spese!$L$78-Spese!$M$78*(Spese!$G$78-1),Spese!$M$78),""))</f>
        <v/>
      </c>
      <c r="G1767" s="5">
        <f>IF(A1767="","",IFERROR(IF(Spese!$K$78="Annullato","Annullata",IF(Spese!$K$78="Sospeso","Sospesa",IF(Spese!$K$78="Da valutare","Da valutare",IF(E1767="","Da completare",IF(D1767&lt;=Spese!$J$78,"Saldata",IF(E1767&lt;Parametri!$B$3,"Scaduta",IF(E1767&lt;=Parametri!$B$3+Parametri!$B$4,"In scadenza","Programmata"))))))),"Da completare"))</f>
        <v/>
      </c>
      <c r="H1767" s="23">
        <f>IF(A1767="","",Spese!$D$78)</f>
        <v/>
      </c>
    </row>
    <row r="1768">
      <c r="A1768" s="9">
        <f>IFERROR(IF(OR(Spese!$A$78="",12&gt;Spese!$G$78),"",Spese!$A$78),"")</f>
        <v/>
      </c>
      <c r="B1768" s="27">
        <f>IF(A1768="","",Spese!$B$78)</f>
        <v/>
      </c>
      <c r="C1768" s="27">
        <f>IF(A1768="","",Spese!$C$78)</f>
        <v/>
      </c>
      <c r="D1768" s="10">
        <f>IF(A1768="","",12)</f>
        <v/>
      </c>
      <c r="E1768" s="25">
        <f>IF(A1768="","",IFERROR(EDATE(Spese!$I$78,(D1768-1)*Spese!$H$78),""))</f>
        <v/>
      </c>
      <c r="F1768" s="40">
        <f>IF(A1768="","",IFERROR(IF(D1768=Spese!$G$78,Spese!$L$78-Spese!$M$78*(Spese!$G$78-1),Spese!$M$78),""))</f>
        <v/>
      </c>
      <c r="G1768" s="9">
        <f>IF(A1768="","",IFERROR(IF(Spese!$K$78="Annullato","Annullata",IF(Spese!$K$78="Sospeso","Sospesa",IF(Spese!$K$78="Da valutare","Da valutare",IF(E1768="","Da completare",IF(D1768&lt;=Spese!$J$78,"Saldata",IF(E1768&lt;Parametri!$B$3,"Scaduta",IF(E1768&lt;=Parametri!$B$3+Parametri!$B$4,"In scadenza","Programmata"))))))),"Da completare"))</f>
        <v/>
      </c>
      <c r="H1768" s="27">
        <f>IF(A1768="","",Spese!$D$78)</f>
        <v/>
      </c>
    </row>
    <row r="1769">
      <c r="A1769" s="5">
        <f>IFERROR(IF(OR(Spese!$A$78="",13&gt;Spese!$G$78),"",Spese!$A$78),"")</f>
        <v/>
      </c>
      <c r="B1769" s="23">
        <f>IF(A1769="","",Spese!$B$78)</f>
        <v/>
      </c>
      <c r="C1769" s="23">
        <f>IF(A1769="","",Spese!$C$78)</f>
        <v/>
      </c>
      <c r="D1769" s="6">
        <f>IF(A1769="","",13)</f>
        <v/>
      </c>
      <c r="E1769" s="21">
        <f>IF(A1769="","",IFERROR(EDATE(Spese!$I$78,(D1769-1)*Spese!$H$78),""))</f>
        <v/>
      </c>
      <c r="F1769" s="38">
        <f>IF(A1769="","",IFERROR(IF(D1769=Spese!$G$78,Spese!$L$78-Spese!$M$78*(Spese!$G$78-1),Spese!$M$78),""))</f>
        <v/>
      </c>
      <c r="G1769" s="5">
        <f>IF(A1769="","",IFERROR(IF(Spese!$K$78="Annullato","Annullata",IF(Spese!$K$78="Sospeso","Sospesa",IF(Spese!$K$78="Da valutare","Da valutare",IF(E1769="","Da completare",IF(D1769&lt;=Spese!$J$78,"Saldata",IF(E1769&lt;Parametri!$B$3,"Scaduta",IF(E1769&lt;=Parametri!$B$3+Parametri!$B$4,"In scadenza","Programmata"))))))),"Da completare"))</f>
        <v/>
      </c>
      <c r="H1769" s="23">
        <f>IF(A1769="","",Spese!$D$78)</f>
        <v/>
      </c>
    </row>
    <row r="1770">
      <c r="A1770" s="9">
        <f>IFERROR(IF(OR(Spese!$A$78="",14&gt;Spese!$G$78),"",Spese!$A$78),"")</f>
        <v/>
      </c>
      <c r="B1770" s="27">
        <f>IF(A1770="","",Spese!$B$78)</f>
        <v/>
      </c>
      <c r="C1770" s="27">
        <f>IF(A1770="","",Spese!$C$78)</f>
        <v/>
      </c>
      <c r="D1770" s="10">
        <f>IF(A1770="","",14)</f>
        <v/>
      </c>
      <c r="E1770" s="25">
        <f>IF(A1770="","",IFERROR(EDATE(Spese!$I$78,(D1770-1)*Spese!$H$78),""))</f>
        <v/>
      </c>
      <c r="F1770" s="40">
        <f>IF(A1770="","",IFERROR(IF(D1770=Spese!$G$78,Spese!$L$78-Spese!$M$78*(Spese!$G$78-1),Spese!$M$78),""))</f>
        <v/>
      </c>
      <c r="G1770" s="9">
        <f>IF(A1770="","",IFERROR(IF(Spese!$K$78="Annullato","Annullata",IF(Spese!$K$78="Sospeso","Sospesa",IF(Spese!$K$78="Da valutare","Da valutare",IF(E1770="","Da completare",IF(D1770&lt;=Spese!$J$78,"Saldata",IF(E1770&lt;Parametri!$B$3,"Scaduta",IF(E1770&lt;=Parametri!$B$3+Parametri!$B$4,"In scadenza","Programmata"))))))),"Da completare"))</f>
        <v/>
      </c>
      <c r="H1770" s="27">
        <f>IF(A1770="","",Spese!$D$78)</f>
        <v/>
      </c>
    </row>
    <row r="1771">
      <c r="A1771" s="5">
        <f>IFERROR(IF(OR(Spese!$A$78="",15&gt;Spese!$G$78),"",Spese!$A$78),"")</f>
        <v/>
      </c>
      <c r="B1771" s="23">
        <f>IF(A1771="","",Spese!$B$78)</f>
        <v/>
      </c>
      <c r="C1771" s="23">
        <f>IF(A1771="","",Spese!$C$78)</f>
        <v/>
      </c>
      <c r="D1771" s="6">
        <f>IF(A1771="","",15)</f>
        <v/>
      </c>
      <c r="E1771" s="21">
        <f>IF(A1771="","",IFERROR(EDATE(Spese!$I$78,(D1771-1)*Spese!$H$78),""))</f>
        <v/>
      </c>
      <c r="F1771" s="38">
        <f>IF(A1771="","",IFERROR(IF(D1771=Spese!$G$78,Spese!$L$78-Spese!$M$78*(Spese!$G$78-1),Spese!$M$78),""))</f>
        <v/>
      </c>
      <c r="G1771" s="5">
        <f>IF(A1771="","",IFERROR(IF(Spese!$K$78="Annullato","Annullata",IF(Spese!$K$78="Sospeso","Sospesa",IF(Spese!$K$78="Da valutare","Da valutare",IF(E1771="","Da completare",IF(D1771&lt;=Spese!$J$78,"Saldata",IF(E1771&lt;Parametri!$B$3,"Scaduta",IF(E1771&lt;=Parametri!$B$3+Parametri!$B$4,"In scadenza","Programmata"))))))),"Da completare"))</f>
        <v/>
      </c>
      <c r="H1771" s="23">
        <f>IF(A1771="","",Spese!$D$78)</f>
        <v/>
      </c>
    </row>
    <row r="1772">
      <c r="A1772" s="9">
        <f>IFERROR(IF(OR(Spese!$A$78="",16&gt;Spese!$G$78),"",Spese!$A$78),"")</f>
        <v/>
      </c>
      <c r="B1772" s="27">
        <f>IF(A1772="","",Spese!$B$78)</f>
        <v/>
      </c>
      <c r="C1772" s="27">
        <f>IF(A1772="","",Spese!$C$78)</f>
        <v/>
      </c>
      <c r="D1772" s="10">
        <f>IF(A1772="","",16)</f>
        <v/>
      </c>
      <c r="E1772" s="25">
        <f>IF(A1772="","",IFERROR(EDATE(Spese!$I$78,(D1772-1)*Spese!$H$78),""))</f>
        <v/>
      </c>
      <c r="F1772" s="40">
        <f>IF(A1772="","",IFERROR(IF(D1772=Spese!$G$78,Spese!$L$78-Spese!$M$78*(Spese!$G$78-1),Spese!$M$78),""))</f>
        <v/>
      </c>
      <c r="G1772" s="9">
        <f>IF(A1772="","",IFERROR(IF(Spese!$K$78="Annullato","Annullata",IF(Spese!$K$78="Sospeso","Sospesa",IF(Spese!$K$78="Da valutare","Da valutare",IF(E1772="","Da completare",IF(D1772&lt;=Spese!$J$78,"Saldata",IF(E1772&lt;Parametri!$B$3,"Scaduta",IF(E1772&lt;=Parametri!$B$3+Parametri!$B$4,"In scadenza","Programmata"))))))),"Da completare"))</f>
        <v/>
      </c>
      <c r="H1772" s="27">
        <f>IF(A1772="","",Spese!$D$78)</f>
        <v/>
      </c>
    </row>
    <row r="1773">
      <c r="A1773" s="5">
        <f>IFERROR(IF(OR(Spese!$A$78="",17&gt;Spese!$G$78),"",Spese!$A$78),"")</f>
        <v/>
      </c>
      <c r="B1773" s="23">
        <f>IF(A1773="","",Spese!$B$78)</f>
        <v/>
      </c>
      <c r="C1773" s="23">
        <f>IF(A1773="","",Spese!$C$78)</f>
        <v/>
      </c>
      <c r="D1773" s="6">
        <f>IF(A1773="","",17)</f>
        <v/>
      </c>
      <c r="E1773" s="21">
        <f>IF(A1773="","",IFERROR(EDATE(Spese!$I$78,(D1773-1)*Spese!$H$78),""))</f>
        <v/>
      </c>
      <c r="F1773" s="38">
        <f>IF(A1773="","",IFERROR(IF(D1773=Spese!$G$78,Spese!$L$78-Spese!$M$78*(Spese!$G$78-1),Spese!$M$78),""))</f>
        <v/>
      </c>
      <c r="G1773" s="5">
        <f>IF(A1773="","",IFERROR(IF(Spese!$K$78="Annullato","Annullata",IF(Spese!$K$78="Sospeso","Sospesa",IF(Spese!$K$78="Da valutare","Da valutare",IF(E1773="","Da completare",IF(D1773&lt;=Spese!$J$78,"Saldata",IF(E1773&lt;Parametri!$B$3,"Scaduta",IF(E1773&lt;=Parametri!$B$3+Parametri!$B$4,"In scadenza","Programmata"))))))),"Da completare"))</f>
        <v/>
      </c>
      <c r="H1773" s="23">
        <f>IF(A1773="","",Spese!$D$78)</f>
        <v/>
      </c>
    </row>
    <row r="1774">
      <c r="A1774" s="9">
        <f>IFERROR(IF(OR(Spese!$A$78="",18&gt;Spese!$G$78),"",Spese!$A$78),"")</f>
        <v/>
      </c>
      <c r="B1774" s="27">
        <f>IF(A1774="","",Spese!$B$78)</f>
        <v/>
      </c>
      <c r="C1774" s="27">
        <f>IF(A1774="","",Spese!$C$78)</f>
        <v/>
      </c>
      <c r="D1774" s="10">
        <f>IF(A1774="","",18)</f>
        <v/>
      </c>
      <c r="E1774" s="25">
        <f>IF(A1774="","",IFERROR(EDATE(Spese!$I$78,(D1774-1)*Spese!$H$78),""))</f>
        <v/>
      </c>
      <c r="F1774" s="40">
        <f>IF(A1774="","",IFERROR(IF(D1774=Spese!$G$78,Spese!$L$78-Spese!$M$78*(Spese!$G$78-1),Spese!$M$78),""))</f>
        <v/>
      </c>
      <c r="G1774" s="9">
        <f>IF(A1774="","",IFERROR(IF(Spese!$K$78="Annullato","Annullata",IF(Spese!$K$78="Sospeso","Sospesa",IF(Spese!$K$78="Da valutare","Da valutare",IF(E1774="","Da completare",IF(D1774&lt;=Spese!$J$78,"Saldata",IF(E1774&lt;Parametri!$B$3,"Scaduta",IF(E1774&lt;=Parametri!$B$3+Parametri!$B$4,"In scadenza","Programmata"))))))),"Da completare"))</f>
        <v/>
      </c>
      <c r="H1774" s="27">
        <f>IF(A1774="","",Spese!$D$78)</f>
        <v/>
      </c>
    </row>
    <row r="1775">
      <c r="A1775" s="5">
        <f>IFERROR(IF(OR(Spese!$A$78="",19&gt;Spese!$G$78),"",Spese!$A$78),"")</f>
        <v/>
      </c>
      <c r="B1775" s="23">
        <f>IF(A1775="","",Spese!$B$78)</f>
        <v/>
      </c>
      <c r="C1775" s="23">
        <f>IF(A1775="","",Spese!$C$78)</f>
        <v/>
      </c>
      <c r="D1775" s="6">
        <f>IF(A1775="","",19)</f>
        <v/>
      </c>
      <c r="E1775" s="21">
        <f>IF(A1775="","",IFERROR(EDATE(Spese!$I$78,(D1775-1)*Spese!$H$78),""))</f>
        <v/>
      </c>
      <c r="F1775" s="38">
        <f>IF(A1775="","",IFERROR(IF(D1775=Spese!$G$78,Spese!$L$78-Spese!$M$78*(Spese!$G$78-1),Spese!$M$78),""))</f>
        <v/>
      </c>
      <c r="G1775" s="5">
        <f>IF(A1775="","",IFERROR(IF(Spese!$K$78="Annullato","Annullata",IF(Spese!$K$78="Sospeso","Sospesa",IF(Spese!$K$78="Da valutare","Da valutare",IF(E1775="","Da completare",IF(D1775&lt;=Spese!$J$78,"Saldata",IF(E1775&lt;Parametri!$B$3,"Scaduta",IF(E1775&lt;=Parametri!$B$3+Parametri!$B$4,"In scadenza","Programmata"))))))),"Da completare"))</f>
        <v/>
      </c>
      <c r="H1775" s="23">
        <f>IF(A1775="","",Spese!$D$78)</f>
        <v/>
      </c>
    </row>
    <row r="1776">
      <c r="A1776" s="9">
        <f>IFERROR(IF(OR(Spese!$A$78="",20&gt;Spese!$G$78),"",Spese!$A$78),"")</f>
        <v/>
      </c>
      <c r="B1776" s="27">
        <f>IF(A1776="","",Spese!$B$78)</f>
        <v/>
      </c>
      <c r="C1776" s="27">
        <f>IF(A1776="","",Spese!$C$78)</f>
        <v/>
      </c>
      <c r="D1776" s="10">
        <f>IF(A1776="","",20)</f>
        <v/>
      </c>
      <c r="E1776" s="25">
        <f>IF(A1776="","",IFERROR(EDATE(Spese!$I$78,(D1776-1)*Spese!$H$78),""))</f>
        <v/>
      </c>
      <c r="F1776" s="40">
        <f>IF(A1776="","",IFERROR(IF(D1776=Spese!$G$78,Spese!$L$78-Spese!$M$78*(Spese!$G$78-1),Spese!$M$78),""))</f>
        <v/>
      </c>
      <c r="G1776" s="9">
        <f>IF(A1776="","",IFERROR(IF(Spese!$K$78="Annullato","Annullata",IF(Spese!$K$78="Sospeso","Sospesa",IF(Spese!$K$78="Da valutare","Da valutare",IF(E1776="","Da completare",IF(D1776&lt;=Spese!$J$78,"Saldata",IF(E1776&lt;Parametri!$B$3,"Scaduta",IF(E1776&lt;=Parametri!$B$3+Parametri!$B$4,"In scadenza","Programmata"))))))),"Da completare"))</f>
        <v/>
      </c>
      <c r="H1776" s="27">
        <f>IF(A1776="","",Spese!$D$78)</f>
        <v/>
      </c>
    </row>
    <row r="1777">
      <c r="A1777" s="5">
        <f>IFERROR(IF(OR(Spese!$A$78="",21&gt;Spese!$G$78),"",Spese!$A$78),"")</f>
        <v/>
      </c>
      <c r="B1777" s="23">
        <f>IF(A1777="","",Spese!$B$78)</f>
        <v/>
      </c>
      <c r="C1777" s="23">
        <f>IF(A1777="","",Spese!$C$78)</f>
        <v/>
      </c>
      <c r="D1777" s="6">
        <f>IF(A1777="","",21)</f>
        <v/>
      </c>
      <c r="E1777" s="21">
        <f>IF(A1777="","",IFERROR(EDATE(Spese!$I$78,(D1777-1)*Spese!$H$78),""))</f>
        <v/>
      </c>
      <c r="F1777" s="38">
        <f>IF(A1777="","",IFERROR(IF(D1777=Spese!$G$78,Spese!$L$78-Spese!$M$78*(Spese!$G$78-1),Spese!$M$78),""))</f>
        <v/>
      </c>
      <c r="G1777" s="5">
        <f>IF(A1777="","",IFERROR(IF(Spese!$K$78="Annullato","Annullata",IF(Spese!$K$78="Sospeso","Sospesa",IF(Spese!$K$78="Da valutare","Da valutare",IF(E1777="","Da completare",IF(D1777&lt;=Spese!$J$78,"Saldata",IF(E1777&lt;Parametri!$B$3,"Scaduta",IF(E1777&lt;=Parametri!$B$3+Parametri!$B$4,"In scadenza","Programmata"))))))),"Da completare"))</f>
        <v/>
      </c>
      <c r="H1777" s="23">
        <f>IF(A1777="","",Spese!$D$78)</f>
        <v/>
      </c>
    </row>
    <row r="1778">
      <c r="A1778" s="9">
        <f>IFERROR(IF(OR(Spese!$A$78="",22&gt;Spese!$G$78),"",Spese!$A$78),"")</f>
        <v/>
      </c>
      <c r="B1778" s="27">
        <f>IF(A1778="","",Spese!$B$78)</f>
        <v/>
      </c>
      <c r="C1778" s="27">
        <f>IF(A1778="","",Spese!$C$78)</f>
        <v/>
      </c>
      <c r="D1778" s="10">
        <f>IF(A1778="","",22)</f>
        <v/>
      </c>
      <c r="E1778" s="25">
        <f>IF(A1778="","",IFERROR(EDATE(Spese!$I$78,(D1778-1)*Spese!$H$78),""))</f>
        <v/>
      </c>
      <c r="F1778" s="40">
        <f>IF(A1778="","",IFERROR(IF(D1778=Spese!$G$78,Spese!$L$78-Spese!$M$78*(Spese!$G$78-1),Spese!$M$78),""))</f>
        <v/>
      </c>
      <c r="G1778" s="9">
        <f>IF(A1778="","",IFERROR(IF(Spese!$K$78="Annullato","Annullata",IF(Spese!$K$78="Sospeso","Sospesa",IF(Spese!$K$78="Da valutare","Da valutare",IF(E1778="","Da completare",IF(D1778&lt;=Spese!$J$78,"Saldata",IF(E1778&lt;Parametri!$B$3,"Scaduta",IF(E1778&lt;=Parametri!$B$3+Parametri!$B$4,"In scadenza","Programmata"))))))),"Da completare"))</f>
        <v/>
      </c>
      <c r="H1778" s="27">
        <f>IF(A1778="","",Spese!$D$78)</f>
        <v/>
      </c>
    </row>
    <row r="1779">
      <c r="A1779" s="5">
        <f>IFERROR(IF(OR(Spese!$A$78="",23&gt;Spese!$G$78),"",Spese!$A$78),"")</f>
        <v/>
      </c>
      <c r="B1779" s="23">
        <f>IF(A1779="","",Spese!$B$78)</f>
        <v/>
      </c>
      <c r="C1779" s="23">
        <f>IF(A1779="","",Spese!$C$78)</f>
        <v/>
      </c>
      <c r="D1779" s="6">
        <f>IF(A1779="","",23)</f>
        <v/>
      </c>
      <c r="E1779" s="21">
        <f>IF(A1779="","",IFERROR(EDATE(Spese!$I$78,(D1779-1)*Spese!$H$78),""))</f>
        <v/>
      </c>
      <c r="F1779" s="38">
        <f>IF(A1779="","",IFERROR(IF(D1779=Spese!$G$78,Spese!$L$78-Spese!$M$78*(Spese!$G$78-1),Spese!$M$78),""))</f>
        <v/>
      </c>
      <c r="G1779" s="5">
        <f>IF(A1779="","",IFERROR(IF(Spese!$K$78="Annullato","Annullata",IF(Spese!$K$78="Sospeso","Sospesa",IF(Spese!$K$78="Da valutare","Da valutare",IF(E1779="","Da completare",IF(D1779&lt;=Spese!$J$78,"Saldata",IF(E1779&lt;Parametri!$B$3,"Scaduta",IF(E1779&lt;=Parametri!$B$3+Parametri!$B$4,"In scadenza","Programmata"))))))),"Da completare"))</f>
        <v/>
      </c>
      <c r="H1779" s="23">
        <f>IF(A1779="","",Spese!$D$78)</f>
        <v/>
      </c>
    </row>
    <row r="1780">
      <c r="A1780" s="9">
        <f>IFERROR(IF(OR(Spese!$A$78="",24&gt;Spese!$G$78),"",Spese!$A$78),"")</f>
        <v/>
      </c>
      <c r="B1780" s="27">
        <f>IF(A1780="","",Spese!$B$78)</f>
        <v/>
      </c>
      <c r="C1780" s="27">
        <f>IF(A1780="","",Spese!$C$78)</f>
        <v/>
      </c>
      <c r="D1780" s="10">
        <f>IF(A1780="","",24)</f>
        <v/>
      </c>
      <c r="E1780" s="25">
        <f>IF(A1780="","",IFERROR(EDATE(Spese!$I$78,(D1780-1)*Spese!$H$78),""))</f>
        <v/>
      </c>
      <c r="F1780" s="40">
        <f>IF(A1780="","",IFERROR(IF(D1780=Spese!$G$78,Spese!$L$78-Spese!$M$78*(Spese!$G$78-1),Spese!$M$78),""))</f>
        <v/>
      </c>
      <c r="G1780" s="9">
        <f>IF(A1780="","",IFERROR(IF(Spese!$K$78="Annullato","Annullata",IF(Spese!$K$78="Sospeso","Sospesa",IF(Spese!$K$78="Da valutare","Da valutare",IF(E1780="","Da completare",IF(D1780&lt;=Spese!$J$78,"Saldata",IF(E1780&lt;Parametri!$B$3,"Scaduta",IF(E1780&lt;=Parametri!$B$3+Parametri!$B$4,"In scadenza","Programmata"))))))),"Da completare"))</f>
        <v/>
      </c>
      <c r="H1780" s="27">
        <f>IF(A1780="","",Spese!$D$78)</f>
        <v/>
      </c>
    </row>
    <row r="1781">
      <c r="A1781" s="5">
        <f>IFERROR(IF(OR(Spese!$A$79="",1&gt;Spese!$G$79),"",Spese!$A$79),"")</f>
        <v/>
      </c>
      <c r="B1781" s="23">
        <f>IF(A1781="","",Spese!$B$79)</f>
        <v/>
      </c>
      <c r="C1781" s="23">
        <f>IF(A1781="","",Spese!$C$79)</f>
        <v/>
      </c>
      <c r="D1781" s="6">
        <f>IF(A1781="","",1)</f>
        <v/>
      </c>
      <c r="E1781" s="21">
        <f>IF(A1781="","",IFERROR(EDATE(Spese!$I$79,(D1781-1)*Spese!$H$79),""))</f>
        <v/>
      </c>
      <c r="F1781" s="38">
        <f>IF(A1781="","",IFERROR(IF(D1781=Spese!$G$79,Spese!$L$79-Spese!$M$79*(Spese!$G$79-1),Spese!$M$79),""))</f>
        <v/>
      </c>
      <c r="G1781" s="5">
        <f>IF(A1781="","",IFERROR(IF(Spese!$K$79="Annullato","Annullata",IF(Spese!$K$79="Sospeso","Sospesa",IF(Spese!$K$79="Da valutare","Da valutare",IF(E1781="","Da completare",IF(D1781&lt;=Spese!$J$79,"Saldata",IF(E1781&lt;Parametri!$B$3,"Scaduta",IF(E1781&lt;=Parametri!$B$3+Parametri!$B$4,"In scadenza","Programmata"))))))),"Da completare"))</f>
        <v/>
      </c>
      <c r="H1781" s="23">
        <f>IF(A1781="","",Spese!$D$79)</f>
        <v/>
      </c>
    </row>
    <row r="1782">
      <c r="A1782" s="9">
        <f>IFERROR(IF(OR(Spese!$A$79="",2&gt;Spese!$G$79),"",Spese!$A$79),"")</f>
        <v/>
      </c>
      <c r="B1782" s="27">
        <f>IF(A1782="","",Spese!$B$79)</f>
        <v/>
      </c>
      <c r="C1782" s="27">
        <f>IF(A1782="","",Spese!$C$79)</f>
        <v/>
      </c>
      <c r="D1782" s="10">
        <f>IF(A1782="","",2)</f>
        <v/>
      </c>
      <c r="E1782" s="25">
        <f>IF(A1782="","",IFERROR(EDATE(Spese!$I$79,(D1782-1)*Spese!$H$79),""))</f>
        <v/>
      </c>
      <c r="F1782" s="40">
        <f>IF(A1782="","",IFERROR(IF(D1782=Spese!$G$79,Spese!$L$79-Spese!$M$79*(Spese!$G$79-1),Spese!$M$79),""))</f>
        <v/>
      </c>
      <c r="G1782" s="9">
        <f>IF(A1782="","",IFERROR(IF(Spese!$K$79="Annullato","Annullata",IF(Spese!$K$79="Sospeso","Sospesa",IF(Spese!$K$79="Da valutare","Da valutare",IF(E1782="","Da completare",IF(D1782&lt;=Spese!$J$79,"Saldata",IF(E1782&lt;Parametri!$B$3,"Scaduta",IF(E1782&lt;=Parametri!$B$3+Parametri!$B$4,"In scadenza","Programmata"))))))),"Da completare"))</f>
        <v/>
      </c>
      <c r="H1782" s="27">
        <f>IF(A1782="","",Spese!$D$79)</f>
        <v/>
      </c>
    </row>
    <row r="1783">
      <c r="A1783" s="5">
        <f>IFERROR(IF(OR(Spese!$A$79="",3&gt;Spese!$G$79),"",Spese!$A$79),"")</f>
        <v/>
      </c>
      <c r="B1783" s="23">
        <f>IF(A1783="","",Spese!$B$79)</f>
        <v/>
      </c>
      <c r="C1783" s="23">
        <f>IF(A1783="","",Spese!$C$79)</f>
        <v/>
      </c>
      <c r="D1783" s="6">
        <f>IF(A1783="","",3)</f>
        <v/>
      </c>
      <c r="E1783" s="21">
        <f>IF(A1783="","",IFERROR(EDATE(Spese!$I$79,(D1783-1)*Spese!$H$79),""))</f>
        <v/>
      </c>
      <c r="F1783" s="38">
        <f>IF(A1783="","",IFERROR(IF(D1783=Spese!$G$79,Spese!$L$79-Spese!$M$79*(Spese!$G$79-1),Spese!$M$79),""))</f>
        <v/>
      </c>
      <c r="G1783" s="5">
        <f>IF(A1783="","",IFERROR(IF(Spese!$K$79="Annullato","Annullata",IF(Spese!$K$79="Sospeso","Sospesa",IF(Spese!$K$79="Da valutare","Da valutare",IF(E1783="","Da completare",IF(D1783&lt;=Spese!$J$79,"Saldata",IF(E1783&lt;Parametri!$B$3,"Scaduta",IF(E1783&lt;=Parametri!$B$3+Parametri!$B$4,"In scadenza","Programmata"))))))),"Da completare"))</f>
        <v/>
      </c>
      <c r="H1783" s="23">
        <f>IF(A1783="","",Spese!$D$79)</f>
        <v/>
      </c>
    </row>
    <row r="1784">
      <c r="A1784" s="9">
        <f>IFERROR(IF(OR(Spese!$A$79="",4&gt;Spese!$G$79),"",Spese!$A$79),"")</f>
        <v/>
      </c>
      <c r="B1784" s="27">
        <f>IF(A1784="","",Spese!$B$79)</f>
        <v/>
      </c>
      <c r="C1784" s="27">
        <f>IF(A1784="","",Spese!$C$79)</f>
        <v/>
      </c>
      <c r="D1784" s="10">
        <f>IF(A1784="","",4)</f>
        <v/>
      </c>
      <c r="E1784" s="25">
        <f>IF(A1784="","",IFERROR(EDATE(Spese!$I$79,(D1784-1)*Spese!$H$79),""))</f>
        <v/>
      </c>
      <c r="F1784" s="40">
        <f>IF(A1784="","",IFERROR(IF(D1784=Spese!$G$79,Spese!$L$79-Spese!$M$79*(Spese!$G$79-1),Spese!$M$79),""))</f>
        <v/>
      </c>
      <c r="G1784" s="9">
        <f>IF(A1784="","",IFERROR(IF(Spese!$K$79="Annullato","Annullata",IF(Spese!$K$79="Sospeso","Sospesa",IF(Spese!$K$79="Da valutare","Da valutare",IF(E1784="","Da completare",IF(D1784&lt;=Spese!$J$79,"Saldata",IF(E1784&lt;Parametri!$B$3,"Scaduta",IF(E1784&lt;=Parametri!$B$3+Parametri!$B$4,"In scadenza","Programmata"))))))),"Da completare"))</f>
        <v/>
      </c>
      <c r="H1784" s="27">
        <f>IF(A1784="","",Spese!$D$79)</f>
        <v/>
      </c>
    </row>
    <row r="1785">
      <c r="A1785" s="5">
        <f>IFERROR(IF(OR(Spese!$A$79="",5&gt;Spese!$G$79),"",Spese!$A$79),"")</f>
        <v/>
      </c>
      <c r="B1785" s="23">
        <f>IF(A1785="","",Spese!$B$79)</f>
        <v/>
      </c>
      <c r="C1785" s="23">
        <f>IF(A1785="","",Spese!$C$79)</f>
        <v/>
      </c>
      <c r="D1785" s="6">
        <f>IF(A1785="","",5)</f>
        <v/>
      </c>
      <c r="E1785" s="21">
        <f>IF(A1785="","",IFERROR(EDATE(Spese!$I$79,(D1785-1)*Spese!$H$79),""))</f>
        <v/>
      </c>
      <c r="F1785" s="38">
        <f>IF(A1785="","",IFERROR(IF(D1785=Spese!$G$79,Spese!$L$79-Spese!$M$79*(Spese!$G$79-1),Spese!$M$79),""))</f>
        <v/>
      </c>
      <c r="G1785" s="5">
        <f>IF(A1785="","",IFERROR(IF(Spese!$K$79="Annullato","Annullata",IF(Spese!$K$79="Sospeso","Sospesa",IF(Spese!$K$79="Da valutare","Da valutare",IF(E1785="","Da completare",IF(D1785&lt;=Spese!$J$79,"Saldata",IF(E1785&lt;Parametri!$B$3,"Scaduta",IF(E1785&lt;=Parametri!$B$3+Parametri!$B$4,"In scadenza","Programmata"))))))),"Da completare"))</f>
        <v/>
      </c>
      <c r="H1785" s="23">
        <f>IF(A1785="","",Spese!$D$79)</f>
        <v/>
      </c>
    </row>
    <row r="1786">
      <c r="A1786" s="9">
        <f>IFERROR(IF(OR(Spese!$A$79="",6&gt;Spese!$G$79),"",Spese!$A$79),"")</f>
        <v/>
      </c>
      <c r="B1786" s="27">
        <f>IF(A1786="","",Spese!$B$79)</f>
        <v/>
      </c>
      <c r="C1786" s="27">
        <f>IF(A1786="","",Spese!$C$79)</f>
        <v/>
      </c>
      <c r="D1786" s="10">
        <f>IF(A1786="","",6)</f>
        <v/>
      </c>
      <c r="E1786" s="25">
        <f>IF(A1786="","",IFERROR(EDATE(Spese!$I$79,(D1786-1)*Spese!$H$79),""))</f>
        <v/>
      </c>
      <c r="F1786" s="40">
        <f>IF(A1786="","",IFERROR(IF(D1786=Spese!$G$79,Spese!$L$79-Spese!$M$79*(Spese!$G$79-1),Spese!$M$79),""))</f>
        <v/>
      </c>
      <c r="G1786" s="9">
        <f>IF(A1786="","",IFERROR(IF(Spese!$K$79="Annullato","Annullata",IF(Spese!$K$79="Sospeso","Sospesa",IF(Spese!$K$79="Da valutare","Da valutare",IF(E1786="","Da completare",IF(D1786&lt;=Spese!$J$79,"Saldata",IF(E1786&lt;Parametri!$B$3,"Scaduta",IF(E1786&lt;=Parametri!$B$3+Parametri!$B$4,"In scadenza","Programmata"))))))),"Da completare"))</f>
        <v/>
      </c>
      <c r="H1786" s="27">
        <f>IF(A1786="","",Spese!$D$79)</f>
        <v/>
      </c>
    </row>
    <row r="1787">
      <c r="A1787" s="5">
        <f>IFERROR(IF(OR(Spese!$A$79="",7&gt;Spese!$G$79),"",Spese!$A$79),"")</f>
        <v/>
      </c>
      <c r="B1787" s="23">
        <f>IF(A1787="","",Spese!$B$79)</f>
        <v/>
      </c>
      <c r="C1787" s="23">
        <f>IF(A1787="","",Spese!$C$79)</f>
        <v/>
      </c>
      <c r="D1787" s="6">
        <f>IF(A1787="","",7)</f>
        <v/>
      </c>
      <c r="E1787" s="21">
        <f>IF(A1787="","",IFERROR(EDATE(Spese!$I$79,(D1787-1)*Spese!$H$79),""))</f>
        <v/>
      </c>
      <c r="F1787" s="38">
        <f>IF(A1787="","",IFERROR(IF(D1787=Spese!$G$79,Spese!$L$79-Spese!$M$79*(Spese!$G$79-1),Spese!$M$79),""))</f>
        <v/>
      </c>
      <c r="G1787" s="5">
        <f>IF(A1787="","",IFERROR(IF(Spese!$K$79="Annullato","Annullata",IF(Spese!$K$79="Sospeso","Sospesa",IF(Spese!$K$79="Da valutare","Da valutare",IF(E1787="","Da completare",IF(D1787&lt;=Spese!$J$79,"Saldata",IF(E1787&lt;Parametri!$B$3,"Scaduta",IF(E1787&lt;=Parametri!$B$3+Parametri!$B$4,"In scadenza","Programmata"))))))),"Da completare"))</f>
        <v/>
      </c>
      <c r="H1787" s="23">
        <f>IF(A1787="","",Spese!$D$79)</f>
        <v/>
      </c>
    </row>
    <row r="1788">
      <c r="A1788" s="9">
        <f>IFERROR(IF(OR(Spese!$A$79="",8&gt;Spese!$G$79),"",Spese!$A$79),"")</f>
        <v/>
      </c>
      <c r="B1788" s="27">
        <f>IF(A1788="","",Spese!$B$79)</f>
        <v/>
      </c>
      <c r="C1788" s="27">
        <f>IF(A1788="","",Spese!$C$79)</f>
        <v/>
      </c>
      <c r="D1788" s="10">
        <f>IF(A1788="","",8)</f>
        <v/>
      </c>
      <c r="E1788" s="25">
        <f>IF(A1788="","",IFERROR(EDATE(Spese!$I$79,(D1788-1)*Spese!$H$79),""))</f>
        <v/>
      </c>
      <c r="F1788" s="40">
        <f>IF(A1788="","",IFERROR(IF(D1788=Spese!$G$79,Spese!$L$79-Spese!$M$79*(Spese!$G$79-1),Spese!$M$79),""))</f>
        <v/>
      </c>
      <c r="G1788" s="9">
        <f>IF(A1788="","",IFERROR(IF(Spese!$K$79="Annullato","Annullata",IF(Spese!$K$79="Sospeso","Sospesa",IF(Spese!$K$79="Da valutare","Da valutare",IF(E1788="","Da completare",IF(D1788&lt;=Spese!$J$79,"Saldata",IF(E1788&lt;Parametri!$B$3,"Scaduta",IF(E1788&lt;=Parametri!$B$3+Parametri!$B$4,"In scadenza","Programmata"))))))),"Da completare"))</f>
        <v/>
      </c>
      <c r="H1788" s="27">
        <f>IF(A1788="","",Spese!$D$79)</f>
        <v/>
      </c>
    </row>
    <row r="1789">
      <c r="A1789" s="5">
        <f>IFERROR(IF(OR(Spese!$A$79="",9&gt;Spese!$G$79),"",Spese!$A$79),"")</f>
        <v/>
      </c>
      <c r="B1789" s="23">
        <f>IF(A1789="","",Spese!$B$79)</f>
        <v/>
      </c>
      <c r="C1789" s="23">
        <f>IF(A1789="","",Spese!$C$79)</f>
        <v/>
      </c>
      <c r="D1789" s="6">
        <f>IF(A1789="","",9)</f>
        <v/>
      </c>
      <c r="E1789" s="21">
        <f>IF(A1789="","",IFERROR(EDATE(Spese!$I$79,(D1789-1)*Spese!$H$79),""))</f>
        <v/>
      </c>
      <c r="F1789" s="38">
        <f>IF(A1789="","",IFERROR(IF(D1789=Spese!$G$79,Spese!$L$79-Spese!$M$79*(Spese!$G$79-1),Spese!$M$79),""))</f>
        <v/>
      </c>
      <c r="G1789" s="5">
        <f>IF(A1789="","",IFERROR(IF(Spese!$K$79="Annullato","Annullata",IF(Spese!$K$79="Sospeso","Sospesa",IF(Spese!$K$79="Da valutare","Da valutare",IF(E1789="","Da completare",IF(D1789&lt;=Spese!$J$79,"Saldata",IF(E1789&lt;Parametri!$B$3,"Scaduta",IF(E1789&lt;=Parametri!$B$3+Parametri!$B$4,"In scadenza","Programmata"))))))),"Da completare"))</f>
        <v/>
      </c>
      <c r="H1789" s="23">
        <f>IF(A1789="","",Spese!$D$79)</f>
        <v/>
      </c>
    </row>
    <row r="1790">
      <c r="A1790" s="9">
        <f>IFERROR(IF(OR(Spese!$A$79="",10&gt;Spese!$G$79),"",Spese!$A$79),"")</f>
        <v/>
      </c>
      <c r="B1790" s="27">
        <f>IF(A1790="","",Spese!$B$79)</f>
        <v/>
      </c>
      <c r="C1790" s="27">
        <f>IF(A1790="","",Spese!$C$79)</f>
        <v/>
      </c>
      <c r="D1790" s="10">
        <f>IF(A1790="","",10)</f>
        <v/>
      </c>
      <c r="E1790" s="25">
        <f>IF(A1790="","",IFERROR(EDATE(Spese!$I$79,(D1790-1)*Spese!$H$79),""))</f>
        <v/>
      </c>
      <c r="F1790" s="40">
        <f>IF(A1790="","",IFERROR(IF(D1790=Spese!$G$79,Spese!$L$79-Spese!$M$79*(Spese!$G$79-1),Spese!$M$79),""))</f>
        <v/>
      </c>
      <c r="G1790" s="9">
        <f>IF(A1790="","",IFERROR(IF(Spese!$K$79="Annullato","Annullata",IF(Spese!$K$79="Sospeso","Sospesa",IF(Spese!$K$79="Da valutare","Da valutare",IF(E1790="","Da completare",IF(D1790&lt;=Spese!$J$79,"Saldata",IF(E1790&lt;Parametri!$B$3,"Scaduta",IF(E1790&lt;=Parametri!$B$3+Parametri!$B$4,"In scadenza","Programmata"))))))),"Da completare"))</f>
        <v/>
      </c>
      <c r="H1790" s="27">
        <f>IF(A1790="","",Spese!$D$79)</f>
        <v/>
      </c>
    </row>
    <row r="1791">
      <c r="A1791" s="5">
        <f>IFERROR(IF(OR(Spese!$A$79="",11&gt;Spese!$G$79),"",Spese!$A$79),"")</f>
        <v/>
      </c>
      <c r="B1791" s="23">
        <f>IF(A1791="","",Spese!$B$79)</f>
        <v/>
      </c>
      <c r="C1791" s="23">
        <f>IF(A1791="","",Spese!$C$79)</f>
        <v/>
      </c>
      <c r="D1791" s="6">
        <f>IF(A1791="","",11)</f>
        <v/>
      </c>
      <c r="E1791" s="21">
        <f>IF(A1791="","",IFERROR(EDATE(Spese!$I$79,(D1791-1)*Spese!$H$79),""))</f>
        <v/>
      </c>
      <c r="F1791" s="38">
        <f>IF(A1791="","",IFERROR(IF(D1791=Spese!$G$79,Spese!$L$79-Spese!$M$79*(Spese!$G$79-1),Spese!$M$79),""))</f>
        <v/>
      </c>
      <c r="G1791" s="5">
        <f>IF(A1791="","",IFERROR(IF(Spese!$K$79="Annullato","Annullata",IF(Spese!$K$79="Sospeso","Sospesa",IF(Spese!$K$79="Da valutare","Da valutare",IF(E1791="","Da completare",IF(D1791&lt;=Spese!$J$79,"Saldata",IF(E1791&lt;Parametri!$B$3,"Scaduta",IF(E1791&lt;=Parametri!$B$3+Parametri!$B$4,"In scadenza","Programmata"))))))),"Da completare"))</f>
        <v/>
      </c>
      <c r="H1791" s="23">
        <f>IF(A1791="","",Spese!$D$79)</f>
        <v/>
      </c>
    </row>
    <row r="1792">
      <c r="A1792" s="9">
        <f>IFERROR(IF(OR(Spese!$A$79="",12&gt;Spese!$G$79),"",Spese!$A$79),"")</f>
        <v/>
      </c>
      <c r="B1792" s="27">
        <f>IF(A1792="","",Spese!$B$79)</f>
        <v/>
      </c>
      <c r="C1792" s="27">
        <f>IF(A1792="","",Spese!$C$79)</f>
        <v/>
      </c>
      <c r="D1792" s="10">
        <f>IF(A1792="","",12)</f>
        <v/>
      </c>
      <c r="E1792" s="25">
        <f>IF(A1792="","",IFERROR(EDATE(Spese!$I$79,(D1792-1)*Spese!$H$79),""))</f>
        <v/>
      </c>
      <c r="F1792" s="40">
        <f>IF(A1792="","",IFERROR(IF(D1792=Spese!$G$79,Spese!$L$79-Spese!$M$79*(Spese!$G$79-1),Spese!$M$79),""))</f>
        <v/>
      </c>
      <c r="G1792" s="9">
        <f>IF(A1792="","",IFERROR(IF(Spese!$K$79="Annullato","Annullata",IF(Spese!$K$79="Sospeso","Sospesa",IF(Spese!$K$79="Da valutare","Da valutare",IF(E1792="","Da completare",IF(D1792&lt;=Spese!$J$79,"Saldata",IF(E1792&lt;Parametri!$B$3,"Scaduta",IF(E1792&lt;=Parametri!$B$3+Parametri!$B$4,"In scadenza","Programmata"))))))),"Da completare"))</f>
        <v/>
      </c>
      <c r="H1792" s="27">
        <f>IF(A1792="","",Spese!$D$79)</f>
        <v/>
      </c>
    </row>
    <row r="1793">
      <c r="A1793" s="5">
        <f>IFERROR(IF(OR(Spese!$A$79="",13&gt;Spese!$G$79),"",Spese!$A$79),"")</f>
        <v/>
      </c>
      <c r="B1793" s="23">
        <f>IF(A1793="","",Spese!$B$79)</f>
        <v/>
      </c>
      <c r="C1793" s="23">
        <f>IF(A1793="","",Spese!$C$79)</f>
        <v/>
      </c>
      <c r="D1793" s="6">
        <f>IF(A1793="","",13)</f>
        <v/>
      </c>
      <c r="E1793" s="21">
        <f>IF(A1793="","",IFERROR(EDATE(Spese!$I$79,(D1793-1)*Spese!$H$79),""))</f>
        <v/>
      </c>
      <c r="F1793" s="38">
        <f>IF(A1793="","",IFERROR(IF(D1793=Spese!$G$79,Spese!$L$79-Spese!$M$79*(Spese!$G$79-1),Spese!$M$79),""))</f>
        <v/>
      </c>
      <c r="G1793" s="5">
        <f>IF(A1793="","",IFERROR(IF(Spese!$K$79="Annullato","Annullata",IF(Spese!$K$79="Sospeso","Sospesa",IF(Spese!$K$79="Da valutare","Da valutare",IF(E1793="","Da completare",IF(D1793&lt;=Spese!$J$79,"Saldata",IF(E1793&lt;Parametri!$B$3,"Scaduta",IF(E1793&lt;=Parametri!$B$3+Parametri!$B$4,"In scadenza","Programmata"))))))),"Da completare"))</f>
        <v/>
      </c>
      <c r="H1793" s="23">
        <f>IF(A1793="","",Spese!$D$79)</f>
        <v/>
      </c>
    </row>
    <row r="1794">
      <c r="A1794" s="9">
        <f>IFERROR(IF(OR(Spese!$A$79="",14&gt;Spese!$G$79),"",Spese!$A$79),"")</f>
        <v/>
      </c>
      <c r="B1794" s="27">
        <f>IF(A1794="","",Spese!$B$79)</f>
        <v/>
      </c>
      <c r="C1794" s="27">
        <f>IF(A1794="","",Spese!$C$79)</f>
        <v/>
      </c>
      <c r="D1794" s="10">
        <f>IF(A1794="","",14)</f>
        <v/>
      </c>
      <c r="E1794" s="25">
        <f>IF(A1794="","",IFERROR(EDATE(Spese!$I$79,(D1794-1)*Spese!$H$79),""))</f>
        <v/>
      </c>
      <c r="F1794" s="40">
        <f>IF(A1794="","",IFERROR(IF(D1794=Spese!$G$79,Spese!$L$79-Spese!$M$79*(Spese!$G$79-1),Spese!$M$79),""))</f>
        <v/>
      </c>
      <c r="G1794" s="9">
        <f>IF(A1794="","",IFERROR(IF(Spese!$K$79="Annullato","Annullata",IF(Spese!$K$79="Sospeso","Sospesa",IF(Spese!$K$79="Da valutare","Da valutare",IF(E1794="","Da completare",IF(D1794&lt;=Spese!$J$79,"Saldata",IF(E1794&lt;Parametri!$B$3,"Scaduta",IF(E1794&lt;=Parametri!$B$3+Parametri!$B$4,"In scadenza","Programmata"))))))),"Da completare"))</f>
        <v/>
      </c>
      <c r="H1794" s="27">
        <f>IF(A1794="","",Spese!$D$79)</f>
        <v/>
      </c>
    </row>
    <row r="1795">
      <c r="A1795" s="5">
        <f>IFERROR(IF(OR(Spese!$A$79="",15&gt;Spese!$G$79),"",Spese!$A$79),"")</f>
        <v/>
      </c>
      <c r="B1795" s="23">
        <f>IF(A1795="","",Spese!$B$79)</f>
        <v/>
      </c>
      <c r="C1795" s="23">
        <f>IF(A1795="","",Spese!$C$79)</f>
        <v/>
      </c>
      <c r="D1795" s="6">
        <f>IF(A1795="","",15)</f>
        <v/>
      </c>
      <c r="E1795" s="21">
        <f>IF(A1795="","",IFERROR(EDATE(Spese!$I$79,(D1795-1)*Spese!$H$79),""))</f>
        <v/>
      </c>
      <c r="F1795" s="38">
        <f>IF(A1795="","",IFERROR(IF(D1795=Spese!$G$79,Spese!$L$79-Spese!$M$79*(Spese!$G$79-1),Spese!$M$79),""))</f>
        <v/>
      </c>
      <c r="G1795" s="5">
        <f>IF(A1795="","",IFERROR(IF(Spese!$K$79="Annullato","Annullata",IF(Spese!$K$79="Sospeso","Sospesa",IF(Spese!$K$79="Da valutare","Da valutare",IF(E1795="","Da completare",IF(D1795&lt;=Spese!$J$79,"Saldata",IF(E1795&lt;Parametri!$B$3,"Scaduta",IF(E1795&lt;=Parametri!$B$3+Parametri!$B$4,"In scadenza","Programmata"))))))),"Da completare"))</f>
        <v/>
      </c>
      <c r="H1795" s="23">
        <f>IF(A1795="","",Spese!$D$79)</f>
        <v/>
      </c>
    </row>
    <row r="1796">
      <c r="A1796" s="9">
        <f>IFERROR(IF(OR(Spese!$A$79="",16&gt;Spese!$G$79),"",Spese!$A$79),"")</f>
        <v/>
      </c>
      <c r="B1796" s="27">
        <f>IF(A1796="","",Spese!$B$79)</f>
        <v/>
      </c>
      <c r="C1796" s="27">
        <f>IF(A1796="","",Spese!$C$79)</f>
        <v/>
      </c>
      <c r="D1796" s="10">
        <f>IF(A1796="","",16)</f>
        <v/>
      </c>
      <c r="E1796" s="25">
        <f>IF(A1796="","",IFERROR(EDATE(Spese!$I$79,(D1796-1)*Spese!$H$79),""))</f>
        <v/>
      </c>
      <c r="F1796" s="40">
        <f>IF(A1796="","",IFERROR(IF(D1796=Spese!$G$79,Spese!$L$79-Spese!$M$79*(Spese!$G$79-1),Spese!$M$79),""))</f>
        <v/>
      </c>
      <c r="G1796" s="9">
        <f>IF(A1796="","",IFERROR(IF(Spese!$K$79="Annullato","Annullata",IF(Spese!$K$79="Sospeso","Sospesa",IF(Spese!$K$79="Da valutare","Da valutare",IF(E1796="","Da completare",IF(D1796&lt;=Spese!$J$79,"Saldata",IF(E1796&lt;Parametri!$B$3,"Scaduta",IF(E1796&lt;=Parametri!$B$3+Parametri!$B$4,"In scadenza","Programmata"))))))),"Da completare"))</f>
        <v/>
      </c>
      <c r="H1796" s="27">
        <f>IF(A1796="","",Spese!$D$79)</f>
        <v/>
      </c>
    </row>
    <row r="1797">
      <c r="A1797" s="5">
        <f>IFERROR(IF(OR(Spese!$A$79="",17&gt;Spese!$G$79),"",Spese!$A$79),"")</f>
        <v/>
      </c>
      <c r="B1797" s="23">
        <f>IF(A1797="","",Spese!$B$79)</f>
        <v/>
      </c>
      <c r="C1797" s="23">
        <f>IF(A1797="","",Spese!$C$79)</f>
        <v/>
      </c>
      <c r="D1797" s="6">
        <f>IF(A1797="","",17)</f>
        <v/>
      </c>
      <c r="E1797" s="21">
        <f>IF(A1797="","",IFERROR(EDATE(Spese!$I$79,(D1797-1)*Spese!$H$79),""))</f>
        <v/>
      </c>
      <c r="F1797" s="38">
        <f>IF(A1797="","",IFERROR(IF(D1797=Spese!$G$79,Spese!$L$79-Spese!$M$79*(Spese!$G$79-1),Spese!$M$79),""))</f>
        <v/>
      </c>
      <c r="G1797" s="5">
        <f>IF(A1797="","",IFERROR(IF(Spese!$K$79="Annullato","Annullata",IF(Spese!$K$79="Sospeso","Sospesa",IF(Spese!$K$79="Da valutare","Da valutare",IF(E1797="","Da completare",IF(D1797&lt;=Spese!$J$79,"Saldata",IF(E1797&lt;Parametri!$B$3,"Scaduta",IF(E1797&lt;=Parametri!$B$3+Parametri!$B$4,"In scadenza","Programmata"))))))),"Da completare"))</f>
        <v/>
      </c>
      <c r="H1797" s="23">
        <f>IF(A1797="","",Spese!$D$79)</f>
        <v/>
      </c>
    </row>
    <row r="1798">
      <c r="A1798" s="9">
        <f>IFERROR(IF(OR(Spese!$A$79="",18&gt;Spese!$G$79),"",Spese!$A$79),"")</f>
        <v/>
      </c>
      <c r="B1798" s="27">
        <f>IF(A1798="","",Spese!$B$79)</f>
        <v/>
      </c>
      <c r="C1798" s="27">
        <f>IF(A1798="","",Spese!$C$79)</f>
        <v/>
      </c>
      <c r="D1798" s="10">
        <f>IF(A1798="","",18)</f>
        <v/>
      </c>
      <c r="E1798" s="25">
        <f>IF(A1798="","",IFERROR(EDATE(Spese!$I$79,(D1798-1)*Spese!$H$79),""))</f>
        <v/>
      </c>
      <c r="F1798" s="40">
        <f>IF(A1798="","",IFERROR(IF(D1798=Spese!$G$79,Spese!$L$79-Spese!$M$79*(Spese!$G$79-1),Spese!$M$79),""))</f>
        <v/>
      </c>
      <c r="G1798" s="9">
        <f>IF(A1798="","",IFERROR(IF(Spese!$K$79="Annullato","Annullata",IF(Spese!$K$79="Sospeso","Sospesa",IF(Spese!$K$79="Da valutare","Da valutare",IF(E1798="","Da completare",IF(D1798&lt;=Spese!$J$79,"Saldata",IF(E1798&lt;Parametri!$B$3,"Scaduta",IF(E1798&lt;=Parametri!$B$3+Parametri!$B$4,"In scadenza","Programmata"))))))),"Da completare"))</f>
        <v/>
      </c>
      <c r="H1798" s="27">
        <f>IF(A1798="","",Spese!$D$79)</f>
        <v/>
      </c>
    </row>
    <row r="1799">
      <c r="A1799" s="5">
        <f>IFERROR(IF(OR(Spese!$A$79="",19&gt;Spese!$G$79),"",Spese!$A$79),"")</f>
        <v/>
      </c>
      <c r="B1799" s="23">
        <f>IF(A1799="","",Spese!$B$79)</f>
        <v/>
      </c>
      <c r="C1799" s="23">
        <f>IF(A1799="","",Spese!$C$79)</f>
        <v/>
      </c>
      <c r="D1799" s="6">
        <f>IF(A1799="","",19)</f>
        <v/>
      </c>
      <c r="E1799" s="21">
        <f>IF(A1799="","",IFERROR(EDATE(Spese!$I$79,(D1799-1)*Spese!$H$79),""))</f>
        <v/>
      </c>
      <c r="F1799" s="38">
        <f>IF(A1799="","",IFERROR(IF(D1799=Spese!$G$79,Spese!$L$79-Spese!$M$79*(Spese!$G$79-1),Spese!$M$79),""))</f>
        <v/>
      </c>
      <c r="G1799" s="5">
        <f>IF(A1799="","",IFERROR(IF(Spese!$K$79="Annullato","Annullata",IF(Spese!$K$79="Sospeso","Sospesa",IF(Spese!$K$79="Da valutare","Da valutare",IF(E1799="","Da completare",IF(D1799&lt;=Spese!$J$79,"Saldata",IF(E1799&lt;Parametri!$B$3,"Scaduta",IF(E1799&lt;=Parametri!$B$3+Parametri!$B$4,"In scadenza","Programmata"))))))),"Da completare"))</f>
        <v/>
      </c>
      <c r="H1799" s="23">
        <f>IF(A1799="","",Spese!$D$79)</f>
        <v/>
      </c>
    </row>
    <row r="1800">
      <c r="A1800" s="9">
        <f>IFERROR(IF(OR(Spese!$A$79="",20&gt;Spese!$G$79),"",Spese!$A$79),"")</f>
        <v/>
      </c>
      <c r="B1800" s="27">
        <f>IF(A1800="","",Spese!$B$79)</f>
        <v/>
      </c>
      <c r="C1800" s="27">
        <f>IF(A1800="","",Spese!$C$79)</f>
        <v/>
      </c>
      <c r="D1800" s="10">
        <f>IF(A1800="","",20)</f>
        <v/>
      </c>
      <c r="E1800" s="25">
        <f>IF(A1800="","",IFERROR(EDATE(Spese!$I$79,(D1800-1)*Spese!$H$79),""))</f>
        <v/>
      </c>
      <c r="F1800" s="40">
        <f>IF(A1800="","",IFERROR(IF(D1800=Spese!$G$79,Spese!$L$79-Spese!$M$79*(Spese!$G$79-1),Spese!$M$79),""))</f>
        <v/>
      </c>
      <c r="G1800" s="9">
        <f>IF(A1800="","",IFERROR(IF(Spese!$K$79="Annullato","Annullata",IF(Spese!$K$79="Sospeso","Sospesa",IF(Spese!$K$79="Da valutare","Da valutare",IF(E1800="","Da completare",IF(D1800&lt;=Spese!$J$79,"Saldata",IF(E1800&lt;Parametri!$B$3,"Scaduta",IF(E1800&lt;=Parametri!$B$3+Parametri!$B$4,"In scadenza","Programmata"))))))),"Da completare"))</f>
        <v/>
      </c>
      <c r="H1800" s="27">
        <f>IF(A1800="","",Spese!$D$79)</f>
        <v/>
      </c>
    </row>
    <row r="1801">
      <c r="A1801" s="5">
        <f>IFERROR(IF(OR(Spese!$A$79="",21&gt;Spese!$G$79),"",Spese!$A$79),"")</f>
        <v/>
      </c>
      <c r="B1801" s="23">
        <f>IF(A1801="","",Spese!$B$79)</f>
        <v/>
      </c>
      <c r="C1801" s="23">
        <f>IF(A1801="","",Spese!$C$79)</f>
        <v/>
      </c>
      <c r="D1801" s="6">
        <f>IF(A1801="","",21)</f>
        <v/>
      </c>
      <c r="E1801" s="21">
        <f>IF(A1801="","",IFERROR(EDATE(Spese!$I$79,(D1801-1)*Spese!$H$79),""))</f>
        <v/>
      </c>
      <c r="F1801" s="38">
        <f>IF(A1801="","",IFERROR(IF(D1801=Spese!$G$79,Spese!$L$79-Spese!$M$79*(Spese!$G$79-1),Spese!$M$79),""))</f>
        <v/>
      </c>
      <c r="G1801" s="5">
        <f>IF(A1801="","",IFERROR(IF(Spese!$K$79="Annullato","Annullata",IF(Spese!$K$79="Sospeso","Sospesa",IF(Spese!$K$79="Da valutare","Da valutare",IF(E1801="","Da completare",IF(D1801&lt;=Spese!$J$79,"Saldata",IF(E1801&lt;Parametri!$B$3,"Scaduta",IF(E1801&lt;=Parametri!$B$3+Parametri!$B$4,"In scadenza","Programmata"))))))),"Da completare"))</f>
        <v/>
      </c>
      <c r="H1801" s="23">
        <f>IF(A1801="","",Spese!$D$79)</f>
        <v/>
      </c>
    </row>
    <row r="1802">
      <c r="A1802" s="9">
        <f>IFERROR(IF(OR(Spese!$A$79="",22&gt;Spese!$G$79),"",Spese!$A$79),"")</f>
        <v/>
      </c>
      <c r="B1802" s="27">
        <f>IF(A1802="","",Spese!$B$79)</f>
        <v/>
      </c>
      <c r="C1802" s="27">
        <f>IF(A1802="","",Spese!$C$79)</f>
        <v/>
      </c>
      <c r="D1802" s="10">
        <f>IF(A1802="","",22)</f>
        <v/>
      </c>
      <c r="E1802" s="25">
        <f>IF(A1802="","",IFERROR(EDATE(Spese!$I$79,(D1802-1)*Spese!$H$79),""))</f>
        <v/>
      </c>
      <c r="F1802" s="40">
        <f>IF(A1802="","",IFERROR(IF(D1802=Spese!$G$79,Spese!$L$79-Spese!$M$79*(Spese!$G$79-1),Spese!$M$79),""))</f>
        <v/>
      </c>
      <c r="G1802" s="9">
        <f>IF(A1802="","",IFERROR(IF(Spese!$K$79="Annullato","Annullata",IF(Spese!$K$79="Sospeso","Sospesa",IF(Spese!$K$79="Da valutare","Da valutare",IF(E1802="","Da completare",IF(D1802&lt;=Spese!$J$79,"Saldata",IF(E1802&lt;Parametri!$B$3,"Scaduta",IF(E1802&lt;=Parametri!$B$3+Parametri!$B$4,"In scadenza","Programmata"))))))),"Da completare"))</f>
        <v/>
      </c>
      <c r="H1802" s="27">
        <f>IF(A1802="","",Spese!$D$79)</f>
        <v/>
      </c>
    </row>
    <row r="1803">
      <c r="A1803" s="5">
        <f>IFERROR(IF(OR(Spese!$A$79="",23&gt;Spese!$G$79),"",Spese!$A$79),"")</f>
        <v/>
      </c>
      <c r="B1803" s="23">
        <f>IF(A1803="","",Spese!$B$79)</f>
        <v/>
      </c>
      <c r="C1803" s="23">
        <f>IF(A1803="","",Spese!$C$79)</f>
        <v/>
      </c>
      <c r="D1803" s="6">
        <f>IF(A1803="","",23)</f>
        <v/>
      </c>
      <c r="E1803" s="21">
        <f>IF(A1803="","",IFERROR(EDATE(Spese!$I$79,(D1803-1)*Spese!$H$79),""))</f>
        <v/>
      </c>
      <c r="F1803" s="38">
        <f>IF(A1803="","",IFERROR(IF(D1803=Spese!$G$79,Spese!$L$79-Spese!$M$79*(Spese!$G$79-1),Spese!$M$79),""))</f>
        <v/>
      </c>
      <c r="G1803" s="5">
        <f>IF(A1803="","",IFERROR(IF(Spese!$K$79="Annullato","Annullata",IF(Spese!$K$79="Sospeso","Sospesa",IF(Spese!$K$79="Da valutare","Da valutare",IF(E1803="","Da completare",IF(D1803&lt;=Spese!$J$79,"Saldata",IF(E1803&lt;Parametri!$B$3,"Scaduta",IF(E1803&lt;=Parametri!$B$3+Parametri!$B$4,"In scadenza","Programmata"))))))),"Da completare"))</f>
        <v/>
      </c>
      <c r="H1803" s="23">
        <f>IF(A1803="","",Spese!$D$79)</f>
        <v/>
      </c>
    </row>
    <row r="1804">
      <c r="A1804" s="9">
        <f>IFERROR(IF(OR(Spese!$A$79="",24&gt;Spese!$G$79),"",Spese!$A$79),"")</f>
        <v/>
      </c>
      <c r="B1804" s="27">
        <f>IF(A1804="","",Spese!$B$79)</f>
        <v/>
      </c>
      <c r="C1804" s="27">
        <f>IF(A1804="","",Spese!$C$79)</f>
        <v/>
      </c>
      <c r="D1804" s="10">
        <f>IF(A1804="","",24)</f>
        <v/>
      </c>
      <c r="E1804" s="25">
        <f>IF(A1804="","",IFERROR(EDATE(Spese!$I$79,(D1804-1)*Spese!$H$79),""))</f>
        <v/>
      </c>
      <c r="F1804" s="40">
        <f>IF(A1804="","",IFERROR(IF(D1804=Spese!$G$79,Spese!$L$79-Spese!$M$79*(Spese!$G$79-1),Spese!$M$79),""))</f>
        <v/>
      </c>
      <c r="G1804" s="9">
        <f>IF(A1804="","",IFERROR(IF(Spese!$K$79="Annullato","Annullata",IF(Spese!$K$79="Sospeso","Sospesa",IF(Spese!$K$79="Da valutare","Da valutare",IF(E1804="","Da completare",IF(D1804&lt;=Spese!$J$79,"Saldata",IF(E1804&lt;Parametri!$B$3,"Scaduta",IF(E1804&lt;=Parametri!$B$3+Parametri!$B$4,"In scadenza","Programmata"))))))),"Da completare"))</f>
        <v/>
      </c>
      <c r="H1804" s="27">
        <f>IF(A1804="","",Spese!$D$79)</f>
        <v/>
      </c>
    </row>
    <row r="1805">
      <c r="A1805" s="5">
        <f>IFERROR(IF(OR(Spese!$A$80="",1&gt;Spese!$G$80),"",Spese!$A$80),"")</f>
        <v/>
      </c>
      <c r="B1805" s="23">
        <f>IF(A1805="","",Spese!$B$80)</f>
        <v/>
      </c>
      <c r="C1805" s="23">
        <f>IF(A1805="","",Spese!$C$80)</f>
        <v/>
      </c>
      <c r="D1805" s="6">
        <f>IF(A1805="","",1)</f>
        <v/>
      </c>
      <c r="E1805" s="21">
        <f>IF(A1805="","",IFERROR(EDATE(Spese!$I$80,(D1805-1)*Spese!$H$80),""))</f>
        <v/>
      </c>
      <c r="F1805" s="38">
        <f>IF(A1805="","",IFERROR(IF(D1805=Spese!$G$80,Spese!$L$80-Spese!$M$80*(Spese!$G$80-1),Spese!$M$80),""))</f>
        <v/>
      </c>
      <c r="G1805" s="5">
        <f>IF(A1805="","",IFERROR(IF(Spese!$K$80="Annullato","Annullata",IF(Spese!$K$80="Sospeso","Sospesa",IF(Spese!$K$80="Da valutare","Da valutare",IF(E1805="","Da completare",IF(D1805&lt;=Spese!$J$80,"Saldata",IF(E1805&lt;Parametri!$B$3,"Scaduta",IF(E1805&lt;=Parametri!$B$3+Parametri!$B$4,"In scadenza","Programmata"))))))),"Da completare"))</f>
        <v/>
      </c>
      <c r="H1805" s="23">
        <f>IF(A1805="","",Spese!$D$80)</f>
        <v/>
      </c>
    </row>
    <row r="1806">
      <c r="A1806" s="9">
        <f>IFERROR(IF(OR(Spese!$A$80="",2&gt;Spese!$G$80),"",Spese!$A$80),"")</f>
        <v/>
      </c>
      <c r="B1806" s="27">
        <f>IF(A1806="","",Spese!$B$80)</f>
        <v/>
      </c>
      <c r="C1806" s="27">
        <f>IF(A1806="","",Spese!$C$80)</f>
        <v/>
      </c>
      <c r="D1806" s="10">
        <f>IF(A1806="","",2)</f>
        <v/>
      </c>
      <c r="E1806" s="25">
        <f>IF(A1806="","",IFERROR(EDATE(Spese!$I$80,(D1806-1)*Spese!$H$80),""))</f>
        <v/>
      </c>
      <c r="F1806" s="40">
        <f>IF(A1806="","",IFERROR(IF(D1806=Spese!$G$80,Spese!$L$80-Spese!$M$80*(Spese!$G$80-1),Spese!$M$80),""))</f>
        <v/>
      </c>
      <c r="G1806" s="9">
        <f>IF(A1806="","",IFERROR(IF(Spese!$K$80="Annullato","Annullata",IF(Spese!$K$80="Sospeso","Sospesa",IF(Spese!$K$80="Da valutare","Da valutare",IF(E1806="","Da completare",IF(D1806&lt;=Spese!$J$80,"Saldata",IF(E1806&lt;Parametri!$B$3,"Scaduta",IF(E1806&lt;=Parametri!$B$3+Parametri!$B$4,"In scadenza","Programmata"))))))),"Da completare"))</f>
        <v/>
      </c>
      <c r="H1806" s="27">
        <f>IF(A1806="","",Spese!$D$80)</f>
        <v/>
      </c>
    </row>
    <row r="1807">
      <c r="A1807" s="5">
        <f>IFERROR(IF(OR(Spese!$A$80="",3&gt;Spese!$G$80),"",Spese!$A$80),"")</f>
        <v/>
      </c>
      <c r="B1807" s="23">
        <f>IF(A1807="","",Spese!$B$80)</f>
        <v/>
      </c>
      <c r="C1807" s="23">
        <f>IF(A1807="","",Spese!$C$80)</f>
        <v/>
      </c>
      <c r="D1807" s="6">
        <f>IF(A1807="","",3)</f>
        <v/>
      </c>
      <c r="E1807" s="21">
        <f>IF(A1807="","",IFERROR(EDATE(Spese!$I$80,(D1807-1)*Spese!$H$80),""))</f>
        <v/>
      </c>
      <c r="F1807" s="38">
        <f>IF(A1807="","",IFERROR(IF(D1807=Spese!$G$80,Spese!$L$80-Spese!$M$80*(Spese!$G$80-1),Spese!$M$80),""))</f>
        <v/>
      </c>
      <c r="G1807" s="5">
        <f>IF(A1807="","",IFERROR(IF(Spese!$K$80="Annullato","Annullata",IF(Spese!$K$80="Sospeso","Sospesa",IF(Spese!$K$80="Da valutare","Da valutare",IF(E1807="","Da completare",IF(D1807&lt;=Spese!$J$80,"Saldata",IF(E1807&lt;Parametri!$B$3,"Scaduta",IF(E1807&lt;=Parametri!$B$3+Parametri!$B$4,"In scadenza","Programmata"))))))),"Da completare"))</f>
        <v/>
      </c>
      <c r="H1807" s="23">
        <f>IF(A1807="","",Spese!$D$80)</f>
        <v/>
      </c>
    </row>
    <row r="1808">
      <c r="A1808" s="9">
        <f>IFERROR(IF(OR(Spese!$A$80="",4&gt;Spese!$G$80),"",Spese!$A$80),"")</f>
        <v/>
      </c>
      <c r="B1808" s="27">
        <f>IF(A1808="","",Spese!$B$80)</f>
        <v/>
      </c>
      <c r="C1808" s="27">
        <f>IF(A1808="","",Spese!$C$80)</f>
        <v/>
      </c>
      <c r="D1808" s="10">
        <f>IF(A1808="","",4)</f>
        <v/>
      </c>
      <c r="E1808" s="25">
        <f>IF(A1808="","",IFERROR(EDATE(Spese!$I$80,(D1808-1)*Spese!$H$80),""))</f>
        <v/>
      </c>
      <c r="F1808" s="40">
        <f>IF(A1808="","",IFERROR(IF(D1808=Spese!$G$80,Spese!$L$80-Spese!$M$80*(Spese!$G$80-1),Spese!$M$80),""))</f>
        <v/>
      </c>
      <c r="G1808" s="9">
        <f>IF(A1808="","",IFERROR(IF(Spese!$K$80="Annullato","Annullata",IF(Spese!$K$80="Sospeso","Sospesa",IF(Spese!$K$80="Da valutare","Da valutare",IF(E1808="","Da completare",IF(D1808&lt;=Spese!$J$80,"Saldata",IF(E1808&lt;Parametri!$B$3,"Scaduta",IF(E1808&lt;=Parametri!$B$3+Parametri!$B$4,"In scadenza","Programmata"))))))),"Da completare"))</f>
        <v/>
      </c>
      <c r="H1808" s="27">
        <f>IF(A1808="","",Spese!$D$80)</f>
        <v/>
      </c>
    </row>
    <row r="1809">
      <c r="A1809" s="5">
        <f>IFERROR(IF(OR(Spese!$A$80="",5&gt;Spese!$G$80),"",Spese!$A$80),"")</f>
        <v/>
      </c>
      <c r="B1809" s="23">
        <f>IF(A1809="","",Spese!$B$80)</f>
        <v/>
      </c>
      <c r="C1809" s="23">
        <f>IF(A1809="","",Spese!$C$80)</f>
        <v/>
      </c>
      <c r="D1809" s="6">
        <f>IF(A1809="","",5)</f>
        <v/>
      </c>
      <c r="E1809" s="21">
        <f>IF(A1809="","",IFERROR(EDATE(Spese!$I$80,(D1809-1)*Spese!$H$80),""))</f>
        <v/>
      </c>
      <c r="F1809" s="38">
        <f>IF(A1809="","",IFERROR(IF(D1809=Spese!$G$80,Spese!$L$80-Spese!$M$80*(Spese!$G$80-1),Spese!$M$80),""))</f>
        <v/>
      </c>
      <c r="G1809" s="5">
        <f>IF(A1809="","",IFERROR(IF(Spese!$K$80="Annullato","Annullata",IF(Spese!$K$80="Sospeso","Sospesa",IF(Spese!$K$80="Da valutare","Da valutare",IF(E1809="","Da completare",IF(D1809&lt;=Spese!$J$80,"Saldata",IF(E1809&lt;Parametri!$B$3,"Scaduta",IF(E1809&lt;=Parametri!$B$3+Parametri!$B$4,"In scadenza","Programmata"))))))),"Da completare"))</f>
        <v/>
      </c>
      <c r="H1809" s="23">
        <f>IF(A1809="","",Spese!$D$80)</f>
        <v/>
      </c>
    </row>
    <row r="1810">
      <c r="A1810" s="9">
        <f>IFERROR(IF(OR(Spese!$A$80="",6&gt;Spese!$G$80),"",Spese!$A$80),"")</f>
        <v/>
      </c>
      <c r="B1810" s="27">
        <f>IF(A1810="","",Spese!$B$80)</f>
        <v/>
      </c>
      <c r="C1810" s="27">
        <f>IF(A1810="","",Spese!$C$80)</f>
        <v/>
      </c>
      <c r="D1810" s="10">
        <f>IF(A1810="","",6)</f>
        <v/>
      </c>
      <c r="E1810" s="25">
        <f>IF(A1810="","",IFERROR(EDATE(Spese!$I$80,(D1810-1)*Spese!$H$80),""))</f>
        <v/>
      </c>
      <c r="F1810" s="40">
        <f>IF(A1810="","",IFERROR(IF(D1810=Spese!$G$80,Spese!$L$80-Spese!$M$80*(Spese!$G$80-1),Spese!$M$80),""))</f>
        <v/>
      </c>
      <c r="G1810" s="9">
        <f>IF(A1810="","",IFERROR(IF(Spese!$K$80="Annullato","Annullata",IF(Spese!$K$80="Sospeso","Sospesa",IF(Spese!$K$80="Da valutare","Da valutare",IF(E1810="","Da completare",IF(D1810&lt;=Spese!$J$80,"Saldata",IF(E1810&lt;Parametri!$B$3,"Scaduta",IF(E1810&lt;=Parametri!$B$3+Parametri!$B$4,"In scadenza","Programmata"))))))),"Da completare"))</f>
        <v/>
      </c>
      <c r="H1810" s="27">
        <f>IF(A1810="","",Spese!$D$80)</f>
        <v/>
      </c>
    </row>
    <row r="1811">
      <c r="A1811" s="5">
        <f>IFERROR(IF(OR(Spese!$A$80="",7&gt;Spese!$G$80),"",Spese!$A$80),"")</f>
        <v/>
      </c>
      <c r="B1811" s="23">
        <f>IF(A1811="","",Spese!$B$80)</f>
        <v/>
      </c>
      <c r="C1811" s="23">
        <f>IF(A1811="","",Spese!$C$80)</f>
        <v/>
      </c>
      <c r="D1811" s="6">
        <f>IF(A1811="","",7)</f>
        <v/>
      </c>
      <c r="E1811" s="21">
        <f>IF(A1811="","",IFERROR(EDATE(Spese!$I$80,(D1811-1)*Spese!$H$80),""))</f>
        <v/>
      </c>
      <c r="F1811" s="38">
        <f>IF(A1811="","",IFERROR(IF(D1811=Spese!$G$80,Spese!$L$80-Spese!$M$80*(Spese!$G$80-1),Spese!$M$80),""))</f>
        <v/>
      </c>
      <c r="G1811" s="5">
        <f>IF(A1811="","",IFERROR(IF(Spese!$K$80="Annullato","Annullata",IF(Spese!$K$80="Sospeso","Sospesa",IF(Spese!$K$80="Da valutare","Da valutare",IF(E1811="","Da completare",IF(D1811&lt;=Spese!$J$80,"Saldata",IF(E1811&lt;Parametri!$B$3,"Scaduta",IF(E1811&lt;=Parametri!$B$3+Parametri!$B$4,"In scadenza","Programmata"))))))),"Da completare"))</f>
        <v/>
      </c>
      <c r="H1811" s="23">
        <f>IF(A1811="","",Spese!$D$80)</f>
        <v/>
      </c>
    </row>
    <row r="1812">
      <c r="A1812" s="9">
        <f>IFERROR(IF(OR(Spese!$A$80="",8&gt;Spese!$G$80),"",Spese!$A$80),"")</f>
        <v/>
      </c>
      <c r="B1812" s="27">
        <f>IF(A1812="","",Spese!$B$80)</f>
        <v/>
      </c>
      <c r="C1812" s="27">
        <f>IF(A1812="","",Spese!$C$80)</f>
        <v/>
      </c>
      <c r="D1812" s="10">
        <f>IF(A1812="","",8)</f>
        <v/>
      </c>
      <c r="E1812" s="25">
        <f>IF(A1812="","",IFERROR(EDATE(Spese!$I$80,(D1812-1)*Spese!$H$80),""))</f>
        <v/>
      </c>
      <c r="F1812" s="40">
        <f>IF(A1812="","",IFERROR(IF(D1812=Spese!$G$80,Spese!$L$80-Spese!$M$80*(Spese!$G$80-1),Spese!$M$80),""))</f>
        <v/>
      </c>
      <c r="G1812" s="9">
        <f>IF(A1812="","",IFERROR(IF(Spese!$K$80="Annullato","Annullata",IF(Spese!$K$80="Sospeso","Sospesa",IF(Spese!$K$80="Da valutare","Da valutare",IF(E1812="","Da completare",IF(D1812&lt;=Spese!$J$80,"Saldata",IF(E1812&lt;Parametri!$B$3,"Scaduta",IF(E1812&lt;=Parametri!$B$3+Parametri!$B$4,"In scadenza","Programmata"))))))),"Da completare"))</f>
        <v/>
      </c>
      <c r="H1812" s="27">
        <f>IF(A1812="","",Spese!$D$80)</f>
        <v/>
      </c>
    </row>
    <row r="1813">
      <c r="A1813" s="5">
        <f>IFERROR(IF(OR(Spese!$A$80="",9&gt;Spese!$G$80),"",Spese!$A$80),"")</f>
        <v/>
      </c>
      <c r="B1813" s="23">
        <f>IF(A1813="","",Spese!$B$80)</f>
        <v/>
      </c>
      <c r="C1813" s="23">
        <f>IF(A1813="","",Spese!$C$80)</f>
        <v/>
      </c>
      <c r="D1813" s="6">
        <f>IF(A1813="","",9)</f>
        <v/>
      </c>
      <c r="E1813" s="21">
        <f>IF(A1813="","",IFERROR(EDATE(Spese!$I$80,(D1813-1)*Spese!$H$80),""))</f>
        <v/>
      </c>
      <c r="F1813" s="38">
        <f>IF(A1813="","",IFERROR(IF(D1813=Spese!$G$80,Spese!$L$80-Spese!$M$80*(Spese!$G$80-1),Spese!$M$80),""))</f>
        <v/>
      </c>
      <c r="G1813" s="5">
        <f>IF(A1813="","",IFERROR(IF(Spese!$K$80="Annullato","Annullata",IF(Spese!$K$80="Sospeso","Sospesa",IF(Spese!$K$80="Da valutare","Da valutare",IF(E1813="","Da completare",IF(D1813&lt;=Spese!$J$80,"Saldata",IF(E1813&lt;Parametri!$B$3,"Scaduta",IF(E1813&lt;=Parametri!$B$3+Parametri!$B$4,"In scadenza","Programmata"))))))),"Da completare"))</f>
        <v/>
      </c>
      <c r="H1813" s="23">
        <f>IF(A1813="","",Spese!$D$80)</f>
        <v/>
      </c>
    </row>
    <row r="1814">
      <c r="A1814" s="9">
        <f>IFERROR(IF(OR(Spese!$A$80="",10&gt;Spese!$G$80),"",Spese!$A$80),"")</f>
        <v/>
      </c>
      <c r="B1814" s="27">
        <f>IF(A1814="","",Spese!$B$80)</f>
        <v/>
      </c>
      <c r="C1814" s="27">
        <f>IF(A1814="","",Spese!$C$80)</f>
        <v/>
      </c>
      <c r="D1814" s="10">
        <f>IF(A1814="","",10)</f>
        <v/>
      </c>
      <c r="E1814" s="25">
        <f>IF(A1814="","",IFERROR(EDATE(Spese!$I$80,(D1814-1)*Spese!$H$80),""))</f>
        <v/>
      </c>
      <c r="F1814" s="40">
        <f>IF(A1814="","",IFERROR(IF(D1814=Spese!$G$80,Spese!$L$80-Spese!$M$80*(Spese!$G$80-1),Spese!$M$80),""))</f>
        <v/>
      </c>
      <c r="G1814" s="9">
        <f>IF(A1814="","",IFERROR(IF(Spese!$K$80="Annullato","Annullata",IF(Spese!$K$80="Sospeso","Sospesa",IF(Spese!$K$80="Da valutare","Da valutare",IF(E1814="","Da completare",IF(D1814&lt;=Spese!$J$80,"Saldata",IF(E1814&lt;Parametri!$B$3,"Scaduta",IF(E1814&lt;=Parametri!$B$3+Parametri!$B$4,"In scadenza","Programmata"))))))),"Da completare"))</f>
        <v/>
      </c>
      <c r="H1814" s="27">
        <f>IF(A1814="","",Spese!$D$80)</f>
        <v/>
      </c>
    </row>
    <row r="1815">
      <c r="A1815" s="5">
        <f>IFERROR(IF(OR(Spese!$A$80="",11&gt;Spese!$G$80),"",Spese!$A$80),"")</f>
        <v/>
      </c>
      <c r="B1815" s="23">
        <f>IF(A1815="","",Spese!$B$80)</f>
        <v/>
      </c>
      <c r="C1815" s="23">
        <f>IF(A1815="","",Spese!$C$80)</f>
        <v/>
      </c>
      <c r="D1815" s="6">
        <f>IF(A1815="","",11)</f>
        <v/>
      </c>
      <c r="E1815" s="21">
        <f>IF(A1815="","",IFERROR(EDATE(Spese!$I$80,(D1815-1)*Spese!$H$80),""))</f>
        <v/>
      </c>
      <c r="F1815" s="38">
        <f>IF(A1815="","",IFERROR(IF(D1815=Spese!$G$80,Spese!$L$80-Spese!$M$80*(Spese!$G$80-1),Spese!$M$80),""))</f>
        <v/>
      </c>
      <c r="G1815" s="5">
        <f>IF(A1815="","",IFERROR(IF(Spese!$K$80="Annullato","Annullata",IF(Spese!$K$80="Sospeso","Sospesa",IF(Spese!$K$80="Da valutare","Da valutare",IF(E1815="","Da completare",IF(D1815&lt;=Spese!$J$80,"Saldata",IF(E1815&lt;Parametri!$B$3,"Scaduta",IF(E1815&lt;=Parametri!$B$3+Parametri!$B$4,"In scadenza","Programmata"))))))),"Da completare"))</f>
        <v/>
      </c>
      <c r="H1815" s="23">
        <f>IF(A1815="","",Spese!$D$80)</f>
        <v/>
      </c>
    </row>
    <row r="1816">
      <c r="A1816" s="9">
        <f>IFERROR(IF(OR(Spese!$A$80="",12&gt;Spese!$G$80),"",Spese!$A$80),"")</f>
        <v/>
      </c>
      <c r="B1816" s="27">
        <f>IF(A1816="","",Spese!$B$80)</f>
        <v/>
      </c>
      <c r="C1816" s="27">
        <f>IF(A1816="","",Spese!$C$80)</f>
        <v/>
      </c>
      <c r="D1816" s="10">
        <f>IF(A1816="","",12)</f>
        <v/>
      </c>
      <c r="E1816" s="25">
        <f>IF(A1816="","",IFERROR(EDATE(Spese!$I$80,(D1816-1)*Spese!$H$80),""))</f>
        <v/>
      </c>
      <c r="F1816" s="40">
        <f>IF(A1816="","",IFERROR(IF(D1816=Spese!$G$80,Spese!$L$80-Spese!$M$80*(Spese!$G$80-1),Spese!$M$80),""))</f>
        <v/>
      </c>
      <c r="G1816" s="9">
        <f>IF(A1816="","",IFERROR(IF(Spese!$K$80="Annullato","Annullata",IF(Spese!$K$80="Sospeso","Sospesa",IF(Spese!$K$80="Da valutare","Da valutare",IF(E1816="","Da completare",IF(D1816&lt;=Spese!$J$80,"Saldata",IF(E1816&lt;Parametri!$B$3,"Scaduta",IF(E1816&lt;=Parametri!$B$3+Parametri!$B$4,"In scadenza","Programmata"))))))),"Da completare"))</f>
        <v/>
      </c>
      <c r="H1816" s="27">
        <f>IF(A1816="","",Spese!$D$80)</f>
        <v/>
      </c>
    </row>
    <row r="1817">
      <c r="A1817" s="5">
        <f>IFERROR(IF(OR(Spese!$A$80="",13&gt;Spese!$G$80),"",Spese!$A$80),"")</f>
        <v/>
      </c>
      <c r="B1817" s="23">
        <f>IF(A1817="","",Spese!$B$80)</f>
        <v/>
      </c>
      <c r="C1817" s="23">
        <f>IF(A1817="","",Spese!$C$80)</f>
        <v/>
      </c>
      <c r="D1817" s="6">
        <f>IF(A1817="","",13)</f>
        <v/>
      </c>
      <c r="E1817" s="21">
        <f>IF(A1817="","",IFERROR(EDATE(Spese!$I$80,(D1817-1)*Spese!$H$80),""))</f>
        <v/>
      </c>
      <c r="F1817" s="38">
        <f>IF(A1817="","",IFERROR(IF(D1817=Spese!$G$80,Spese!$L$80-Spese!$M$80*(Spese!$G$80-1),Spese!$M$80),""))</f>
        <v/>
      </c>
      <c r="G1817" s="5">
        <f>IF(A1817="","",IFERROR(IF(Spese!$K$80="Annullato","Annullata",IF(Spese!$K$80="Sospeso","Sospesa",IF(Spese!$K$80="Da valutare","Da valutare",IF(E1817="","Da completare",IF(D1817&lt;=Spese!$J$80,"Saldata",IF(E1817&lt;Parametri!$B$3,"Scaduta",IF(E1817&lt;=Parametri!$B$3+Parametri!$B$4,"In scadenza","Programmata"))))))),"Da completare"))</f>
        <v/>
      </c>
      <c r="H1817" s="23">
        <f>IF(A1817="","",Spese!$D$80)</f>
        <v/>
      </c>
    </row>
    <row r="1818">
      <c r="A1818" s="9">
        <f>IFERROR(IF(OR(Spese!$A$80="",14&gt;Spese!$G$80),"",Spese!$A$80),"")</f>
        <v/>
      </c>
      <c r="B1818" s="27">
        <f>IF(A1818="","",Spese!$B$80)</f>
        <v/>
      </c>
      <c r="C1818" s="27">
        <f>IF(A1818="","",Spese!$C$80)</f>
        <v/>
      </c>
      <c r="D1818" s="10">
        <f>IF(A1818="","",14)</f>
        <v/>
      </c>
      <c r="E1818" s="25">
        <f>IF(A1818="","",IFERROR(EDATE(Spese!$I$80,(D1818-1)*Spese!$H$80),""))</f>
        <v/>
      </c>
      <c r="F1818" s="40">
        <f>IF(A1818="","",IFERROR(IF(D1818=Spese!$G$80,Spese!$L$80-Spese!$M$80*(Spese!$G$80-1),Spese!$M$80),""))</f>
        <v/>
      </c>
      <c r="G1818" s="9">
        <f>IF(A1818="","",IFERROR(IF(Spese!$K$80="Annullato","Annullata",IF(Spese!$K$80="Sospeso","Sospesa",IF(Spese!$K$80="Da valutare","Da valutare",IF(E1818="","Da completare",IF(D1818&lt;=Spese!$J$80,"Saldata",IF(E1818&lt;Parametri!$B$3,"Scaduta",IF(E1818&lt;=Parametri!$B$3+Parametri!$B$4,"In scadenza","Programmata"))))))),"Da completare"))</f>
        <v/>
      </c>
      <c r="H1818" s="27">
        <f>IF(A1818="","",Spese!$D$80)</f>
        <v/>
      </c>
    </row>
    <row r="1819">
      <c r="A1819" s="5">
        <f>IFERROR(IF(OR(Spese!$A$80="",15&gt;Spese!$G$80),"",Spese!$A$80),"")</f>
        <v/>
      </c>
      <c r="B1819" s="23">
        <f>IF(A1819="","",Spese!$B$80)</f>
        <v/>
      </c>
      <c r="C1819" s="23">
        <f>IF(A1819="","",Spese!$C$80)</f>
        <v/>
      </c>
      <c r="D1819" s="6">
        <f>IF(A1819="","",15)</f>
        <v/>
      </c>
      <c r="E1819" s="21">
        <f>IF(A1819="","",IFERROR(EDATE(Spese!$I$80,(D1819-1)*Spese!$H$80),""))</f>
        <v/>
      </c>
      <c r="F1819" s="38">
        <f>IF(A1819="","",IFERROR(IF(D1819=Spese!$G$80,Spese!$L$80-Spese!$M$80*(Spese!$G$80-1),Spese!$M$80),""))</f>
        <v/>
      </c>
      <c r="G1819" s="5">
        <f>IF(A1819="","",IFERROR(IF(Spese!$K$80="Annullato","Annullata",IF(Spese!$K$80="Sospeso","Sospesa",IF(Spese!$K$80="Da valutare","Da valutare",IF(E1819="","Da completare",IF(D1819&lt;=Spese!$J$80,"Saldata",IF(E1819&lt;Parametri!$B$3,"Scaduta",IF(E1819&lt;=Parametri!$B$3+Parametri!$B$4,"In scadenza","Programmata"))))))),"Da completare"))</f>
        <v/>
      </c>
      <c r="H1819" s="23">
        <f>IF(A1819="","",Spese!$D$80)</f>
        <v/>
      </c>
    </row>
    <row r="1820">
      <c r="A1820" s="9">
        <f>IFERROR(IF(OR(Spese!$A$80="",16&gt;Spese!$G$80),"",Spese!$A$80),"")</f>
        <v/>
      </c>
      <c r="B1820" s="27">
        <f>IF(A1820="","",Spese!$B$80)</f>
        <v/>
      </c>
      <c r="C1820" s="27">
        <f>IF(A1820="","",Spese!$C$80)</f>
        <v/>
      </c>
      <c r="D1820" s="10">
        <f>IF(A1820="","",16)</f>
        <v/>
      </c>
      <c r="E1820" s="25">
        <f>IF(A1820="","",IFERROR(EDATE(Spese!$I$80,(D1820-1)*Spese!$H$80),""))</f>
        <v/>
      </c>
      <c r="F1820" s="40">
        <f>IF(A1820="","",IFERROR(IF(D1820=Spese!$G$80,Spese!$L$80-Spese!$M$80*(Spese!$G$80-1),Spese!$M$80),""))</f>
        <v/>
      </c>
      <c r="G1820" s="9">
        <f>IF(A1820="","",IFERROR(IF(Spese!$K$80="Annullato","Annullata",IF(Spese!$K$80="Sospeso","Sospesa",IF(Spese!$K$80="Da valutare","Da valutare",IF(E1820="","Da completare",IF(D1820&lt;=Spese!$J$80,"Saldata",IF(E1820&lt;Parametri!$B$3,"Scaduta",IF(E1820&lt;=Parametri!$B$3+Parametri!$B$4,"In scadenza","Programmata"))))))),"Da completare"))</f>
        <v/>
      </c>
      <c r="H1820" s="27">
        <f>IF(A1820="","",Spese!$D$80)</f>
        <v/>
      </c>
    </row>
    <row r="1821">
      <c r="A1821" s="5">
        <f>IFERROR(IF(OR(Spese!$A$80="",17&gt;Spese!$G$80),"",Spese!$A$80),"")</f>
        <v/>
      </c>
      <c r="B1821" s="23">
        <f>IF(A1821="","",Spese!$B$80)</f>
        <v/>
      </c>
      <c r="C1821" s="23">
        <f>IF(A1821="","",Spese!$C$80)</f>
        <v/>
      </c>
      <c r="D1821" s="6">
        <f>IF(A1821="","",17)</f>
        <v/>
      </c>
      <c r="E1821" s="21">
        <f>IF(A1821="","",IFERROR(EDATE(Spese!$I$80,(D1821-1)*Spese!$H$80),""))</f>
        <v/>
      </c>
      <c r="F1821" s="38">
        <f>IF(A1821="","",IFERROR(IF(D1821=Spese!$G$80,Spese!$L$80-Spese!$M$80*(Spese!$G$80-1),Spese!$M$80),""))</f>
        <v/>
      </c>
      <c r="G1821" s="5">
        <f>IF(A1821="","",IFERROR(IF(Spese!$K$80="Annullato","Annullata",IF(Spese!$K$80="Sospeso","Sospesa",IF(Spese!$K$80="Da valutare","Da valutare",IF(E1821="","Da completare",IF(D1821&lt;=Spese!$J$80,"Saldata",IF(E1821&lt;Parametri!$B$3,"Scaduta",IF(E1821&lt;=Parametri!$B$3+Parametri!$B$4,"In scadenza","Programmata"))))))),"Da completare"))</f>
        <v/>
      </c>
      <c r="H1821" s="23">
        <f>IF(A1821="","",Spese!$D$80)</f>
        <v/>
      </c>
    </row>
    <row r="1822">
      <c r="A1822" s="9">
        <f>IFERROR(IF(OR(Spese!$A$80="",18&gt;Spese!$G$80),"",Spese!$A$80),"")</f>
        <v/>
      </c>
      <c r="B1822" s="27">
        <f>IF(A1822="","",Spese!$B$80)</f>
        <v/>
      </c>
      <c r="C1822" s="27">
        <f>IF(A1822="","",Spese!$C$80)</f>
        <v/>
      </c>
      <c r="D1822" s="10">
        <f>IF(A1822="","",18)</f>
        <v/>
      </c>
      <c r="E1822" s="25">
        <f>IF(A1822="","",IFERROR(EDATE(Spese!$I$80,(D1822-1)*Spese!$H$80),""))</f>
        <v/>
      </c>
      <c r="F1822" s="40">
        <f>IF(A1822="","",IFERROR(IF(D1822=Spese!$G$80,Spese!$L$80-Spese!$M$80*(Spese!$G$80-1),Spese!$M$80),""))</f>
        <v/>
      </c>
      <c r="G1822" s="9">
        <f>IF(A1822="","",IFERROR(IF(Spese!$K$80="Annullato","Annullata",IF(Spese!$K$80="Sospeso","Sospesa",IF(Spese!$K$80="Da valutare","Da valutare",IF(E1822="","Da completare",IF(D1822&lt;=Spese!$J$80,"Saldata",IF(E1822&lt;Parametri!$B$3,"Scaduta",IF(E1822&lt;=Parametri!$B$3+Parametri!$B$4,"In scadenza","Programmata"))))))),"Da completare"))</f>
        <v/>
      </c>
      <c r="H1822" s="27">
        <f>IF(A1822="","",Spese!$D$80)</f>
        <v/>
      </c>
    </row>
    <row r="1823">
      <c r="A1823" s="5">
        <f>IFERROR(IF(OR(Spese!$A$80="",19&gt;Spese!$G$80),"",Spese!$A$80),"")</f>
        <v/>
      </c>
      <c r="B1823" s="23">
        <f>IF(A1823="","",Spese!$B$80)</f>
        <v/>
      </c>
      <c r="C1823" s="23">
        <f>IF(A1823="","",Spese!$C$80)</f>
        <v/>
      </c>
      <c r="D1823" s="6">
        <f>IF(A1823="","",19)</f>
        <v/>
      </c>
      <c r="E1823" s="21">
        <f>IF(A1823="","",IFERROR(EDATE(Spese!$I$80,(D1823-1)*Spese!$H$80),""))</f>
        <v/>
      </c>
      <c r="F1823" s="38">
        <f>IF(A1823="","",IFERROR(IF(D1823=Spese!$G$80,Spese!$L$80-Spese!$M$80*(Spese!$G$80-1),Spese!$M$80),""))</f>
        <v/>
      </c>
      <c r="G1823" s="5">
        <f>IF(A1823="","",IFERROR(IF(Spese!$K$80="Annullato","Annullata",IF(Spese!$K$80="Sospeso","Sospesa",IF(Spese!$K$80="Da valutare","Da valutare",IF(E1823="","Da completare",IF(D1823&lt;=Spese!$J$80,"Saldata",IF(E1823&lt;Parametri!$B$3,"Scaduta",IF(E1823&lt;=Parametri!$B$3+Parametri!$B$4,"In scadenza","Programmata"))))))),"Da completare"))</f>
        <v/>
      </c>
      <c r="H1823" s="23">
        <f>IF(A1823="","",Spese!$D$80)</f>
        <v/>
      </c>
    </row>
    <row r="1824">
      <c r="A1824" s="9">
        <f>IFERROR(IF(OR(Spese!$A$80="",20&gt;Spese!$G$80),"",Spese!$A$80),"")</f>
        <v/>
      </c>
      <c r="B1824" s="27">
        <f>IF(A1824="","",Spese!$B$80)</f>
        <v/>
      </c>
      <c r="C1824" s="27">
        <f>IF(A1824="","",Spese!$C$80)</f>
        <v/>
      </c>
      <c r="D1824" s="10">
        <f>IF(A1824="","",20)</f>
        <v/>
      </c>
      <c r="E1824" s="25">
        <f>IF(A1824="","",IFERROR(EDATE(Spese!$I$80,(D1824-1)*Spese!$H$80),""))</f>
        <v/>
      </c>
      <c r="F1824" s="40">
        <f>IF(A1824="","",IFERROR(IF(D1824=Spese!$G$80,Spese!$L$80-Spese!$M$80*(Spese!$G$80-1),Spese!$M$80),""))</f>
        <v/>
      </c>
      <c r="G1824" s="9">
        <f>IF(A1824="","",IFERROR(IF(Spese!$K$80="Annullato","Annullata",IF(Spese!$K$80="Sospeso","Sospesa",IF(Spese!$K$80="Da valutare","Da valutare",IF(E1824="","Da completare",IF(D1824&lt;=Spese!$J$80,"Saldata",IF(E1824&lt;Parametri!$B$3,"Scaduta",IF(E1824&lt;=Parametri!$B$3+Parametri!$B$4,"In scadenza","Programmata"))))))),"Da completare"))</f>
        <v/>
      </c>
      <c r="H1824" s="27">
        <f>IF(A1824="","",Spese!$D$80)</f>
        <v/>
      </c>
    </row>
    <row r="1825">
      <c r="A1825" s="5">
        <f>IFERROR(IF(OR(Spese!$A$80="",21&gt;Spese!$G$80),"",Spese!$A$80),"")</f>
        <v/>
      </c>
      <c r="B1825" s="23">
        <f>IF(A1825="","",Spese!$B$80)</f>
        <v/>
      </c>
      <c r="C1825" s="23">
        <f>IF(A1825="","",Spese!$C$80)</f>
        <v/>
      </c>
      <c r="D1825" s="6">
        <f>IF(A1825="","",21)</f>
        <v/>
      </c>
      <c r="E1825" s="21">
        <f>IF(A1825="","",IFERROR(EDATE(Spese!$I$80,(D1825-1)*Spese!$H$80),""))</f>
        <v/>
      </c>
      <c r="F1825" s="38">
        <f>IF(A1825="","",IFERROR(IF(D1825=Spese!$G$80,Spese!$L$80-Spese!$M$80*(Spese!$G$80-1),Spese!$M$80),""))</f>
        <v/>
      </c>
      <c r="G1825" s="5">
        <f>IF(A1825="","",IFERROR(IF(Spese!$K$80="Annullato","Annullata",IF(Spese!$K$80="Sospeso","Sospesa",IF(Spese!$K$80="Da valutare","Da valutare",IF(E1825="","Da completare",IF(D1825&lt;=Spese!$J$80,"Saldata",IF(E1825&lt;Parametri!$B$3,"Scaduta",IF(E1825&lt;=Parametri!$B$3+Parametri!$B$4,"In scadenza","Programmata"))))))),"Da completare"))</f>
        <v/>
      </c>
      <c r="H1825" s="23">
        <f>IF(A1825="","",Spese!$D$80)</f>
        <v/>
      </c>
    </row>
    <row r="1826">
      <c r="A1826" s="9">
        <f>IFERROR(IF(OR(Spese!$A$80="",22&gt;Spese!$G$80),"",Spese!$A$80),"")</f>
        <v/>
      </c>
      <c r="B1826" s="27">
        <f>IF(A1826="","",Spese!$B$80)</f>
        <v/>
      </c>
      <c r="C1826" s="27">
        <f>IF(A1826="","",Spese!$C$80)</f>
        <v/>
      </c>
      <c r="D1826" s="10">
        <f>IF(A1826="","",22)</f>
        <v/>
      </c>
      <c r="E1826" s="25">
        <f>IF(A1826="","",IFERROR(EDATE(Spese!$I$80,(D1826-1)*Spese!$H$80),""))</f>
        <v/>
      </c>
      <c r="F1826" s="40">
        <f>IF(A1826="","",IFERROR(IF(D1826=Spese!$G$80,Spese!$L$80-Spese!$M$80*(Spese!$G$80-1),Spese!$M$80),""))</f>
        <v/>
      </c>
      <c r="G1826" s="9">
        <f>IF(A1826="","",IFERROR(IF(Spese!$K$80="Annullato","Annullata",IF(Spese!$K$80="Sospeso","Sospesa",IF(Spese!$K$80="Da valutare","Da valutare",IF(E1826="","Da completare",IF(D1826&lt;=Spese!$J$80,"Saldata",IF(E1826&lt;Parametri!$B$3,"Scaduta",IF(E1826&lt;=Parametri!$B$3+Parametri!$B$4,"In scadenza","Programmata"))))))),"Da completare"))</f>
        <v/>
      </c>
      <c r="H1826" s="27">
        <f>IF(A1826="","",Spese!$D$80)</f>
        <v/>
      </c>
    </row>
    <row r="1827">
      <c r="A1827" s="5">
        <f>IFERROR(IF(OR(Spese!$A$80="",23&gt;Spese!$G$80),"",Spese!$A$80),"")</f>
        <v/>
      </c>
      <c r="B1827" s="23">
        <f>IF(A1827="","",Spese!$B$80)</f>
        <v/>
      </c>
      <c r="C1827" s="23">
        <f>IF(A1827="","",Spese!$C$80)</f>
        <v/>
      </c>
      <c r="D1827" s="6">
        <f>IF(A1827="","",23)</f>
        <v/>
      </c>
      <c r="E1827" s="21">
        <f>IF(A1827="","",IFERROR(EDATE(Spese!$I$80,(D1827-1)*Spese!$H$80),""))</f>
        <v/>
      </c>
      <c r="F1827" s="38">
        <f>IF(A1827="","",IFERROR(IF(D1827=Spese!$G$80,Spese!$L$80-Spese!$M$80*(Spese!$G$80-1),Spese!$M$80),""))</f>
        <v/>
      </c>
      <c r="G1827" s="5">
        <f>IF(A1827="","",IFERROR(IF(Spese!$K$80="Annullato","Annullata",IF(Spese!$K$80="Sospeso","Sospesa",IF(Spese!$K$80="Da valutare","Da valutare",IF(E1827="","Da completare",IF(D1827&lt;=Spese!$J$80,"Saldata",IF(E1827&lt;Parametri!$B$3,"Scaduta",IF(E1827&lt;=Parametri!$B$3+Parametri!$B$4,"In scadenza","Programmata"))))))),"Da completare"))</f>
        <v/>
      </c>
      <c r="H1827" s="23">
        <f>IF(A1827="","",Spese!$D$80)</f>
        <v/>
      </c>
    </row>
    <row r="1828">
      <c r="A1828" s="9">
        <f>IFERROR(IF(OR(Spese!$A$80="",24&gt;Spese!$G$80),"",Spese!$A$80),"")</f>
        <v/>
      </c>
      <c r="B1828" s="27">
        <f>IF(A1828="","",Spese!$B$80)</f>
        <v/>
      </c>
      <c r="C1828" s="27">
        <f>IF(A1828="","",Spese!$C$80)</f>
        <v/>
      </c>
      <c r="D1828" s="10">
        <f>IF(A1828="","",24)</f>
        <v/>
      </c>
      <c r="E1828" s="25">
        <f>IF(A1828="","",IFERROR(EDATE(Spese!$I$80,(D1828-1)*Spese!$H$80),""))</f>
        <v/>
      </c>
      <c r="F1828" s="40">
        <f>IF(A1828="","",IFERROR(IF(D1828=Spese!$G$80,Spese!$L$80-Spese!$M$80*(Spese!$G$80-1),Spese!$M$80),""))</f>
        <v/>
      </c>
      <c r="G1828" s="9">
        <f>IF(A1828="","",IFERROR(IF(Spese!$K$80="Annullato","Annullata",IF(Spese!$K$80="Sospeso","Sospesa",IF(Spese!$K$80="Da valutare","Da valutare",IF(E1828="","Da completare",IF(D1828&lt;=Spese!$J$80,"Saldata",IF(E1828&lt;Parametri!$B$3,"Scaduta",IF(E1828&lt;=Parametri!$B$3+Parametri!$B$4,"In scadenza","Programmata"))))))),"Da completare"))</f>
        <v/>
      </c>
      <c r="H1828" s="27">
        <f>IF(A1828="","",Spese!$D$80)</f>
        <v/>
      </c>
    </row>
    <row r="1829">
      <c r="A1829" s="5">
        <f>IFERROR(IF(OR(Spese!$A$81="",1&gt;Spese!$G$81),"",Spese!$A$81),"")</f>
        <v/>
      </c>
      <c r="B1829" s="23">
        <f>IF(A1829="","",Spese!$B$81)</f>
        <v/>
      </c>
      <c r="C1829" s="23">
        <f>IF(A1829="","",Spese!$C$81)</f>
        <v/>
      </c>
      <c r="D1829" s="6">
        <f>IF(A1829="","",1)</f>
        <v/>
      </c>
      <c r="E1829" s="21">
        <f>IF(A1829="","",IFERROR(EDATE(Spese!$I$81,(D1829-1)*Spese!$H$81),""))</f>
        <v/>
      </c>
      <c r="F1829" s="38">
        <f>IF(A1829="","",IFERROR(IF(D1829=Spese!$G$81,Spese!$L$81-Spese!$M$81*(Spese!$G$81-1),Spese!$M$81),""))</f>
        <v/>
      </c>
      <c r="G1829" s="5">
        <f>IF(A1829="","",IFERROR(IF(Spese!$K$81="Annullato","Annullata",IF(Spese!$K$81="Sospeso","Sospesa",IF(Spese!$K$81="Da valutare","Da valutare",IF(E1829="","Da completare",IF(D1829&lt;=Spese!$J$81,"Saldata",IF(E1829&lt;Parametri!$B$3,"Scaduta",IF(E1829&lt;=Parametri!$B$3+Parametri!$B$4,"In scadenza","Programmata"))))))),"Da completare"))</f>
        <v/>
      </c>
      <c r="H1829" s="23">
        <f>IF(A1829="","",Spese!$D$81)</f>
        <v/>
      </c>
    </row>
    <row r="1830">
      <c r="A1830" s="9">
        <f>IFERROR(IF(OR(Spese!$A$81="",2&gt;Spese!$G$81),"",Spese!$A$81),"")</f>
        <v/>
      </c>
      <c r="B1830" s="27">
        <f>IF(A1830="","",Spese!$B$81)</f>
        <v/>
      </c>
      <c r="C1830" s="27">
        <f>IF(A1830="","",Spese!$C$81)</f>
        <v/>
      </c>
      <c r="D1830" s="10">
        <f>IF(A1830="","",2)</f>
        <v/>
      </c>
      <c r="E1830" s="25">
        <f>IF(A1830="","",IFERROR(EDATE(Spese!$I$81,(D1830-1)*Spese!$H$81),""))</f>
        <v/>
      </c>
      <c r="F1830" s="40">
        <f>IF(A1830="","",IFERROR(IF(D1830=Spese!$G$81,Spese!$L$81-Spese!$M$81*(Spese!$G$81-1),Spese!$M$81),""))</f>
        <v/>
      </c>
      <c r="G1830" s="9">
        <f>IF(A1830="","",IFERROR(IF(Spese!$K$81="Annullato","Annullata",IF(Spese!$K$81="Sospeso","Sospesa",IF(Spese!$K$81="Da valutare","Da valutare",IF(E1830="","Da completare",IF(D1830&lt;=Spese!$J$81,"Saldata",IF(E1830&lt;Parametri!$B$3,"Scaduta",IF(E1830&lt;=Parametri!$B$3+Parametri!$B$4,"In scadenza","Programmata"))))))),"Da completare"))</f>
        <v/>
      </c>
      <c r="H1830" s="27">
        <f>IF(A1830="","",Spese!$D$81)</f>
        <v/>
      </c>
    </row>
    <row r="1831">
      <c r="A1831" s="5">
        <f>IFERROR(IF(OR(Spese!$A$81="",3&gt;Spese!$G$81),"",Spese!$A$81),"")</f>
        <v/>
      </c>
      <c r="B1831" s="23">
        <f>IF(A1831="","",Spese!$B$81)</f>
        <v/>
      </c>
      <c r="C1831" s="23">
        <f>IF(A1831="","",Spese!$C$81)</f>
        <v/>
      </c>
      <c r="D1831" s="6">
        <f>IF(A1831="","",3)</f>
        <v/>
      </c>
      <c r="E1831" s="21">
        <f>IF(A1831="","",IFERROR(EDATE(Spese!$I$81,(D1831-1)*Spese!$H$81),""))</f>
        <v/>
      </c>
      <c r="F1831" s="38">
        <f>IF(A1831="","",IFERROR(IF(D1831=Spese!$G$81,Spese!$L$81-Spese!$M$81*(Spese!$G$81-1),Spese!$M$81),""))</f>
        <v/>
      </c>
      <c r="G1831" s="5">
        <f>IF(A1831="","",IFERROR(IF(Spese!$K$81="Annullato","Annullata",IF(Spese!$K$81="Sospeso","Sospesa",IF(Spese!$K$81="Da valutare","Da valutare",IF(E1831="","Da completare",IF(D1831&lt;=Spese!$J$81,"Saldata",IF(E1831&lt;Parametri!$B$3,"Scaduta",IF(E1831&lt;=Parametri!$B$3+Parametri!$B$4,"In scadenza","Programmata"))))))),"Da completare"))</f>
        <v/>
      </c>
      <c r="H1831" s="23">
        <f>IF(A1831="","",Spese!$D$81)</f>
        <v/>
      </c>
    </row>
    <row r="1832">
      <c r="A1832" s="9">
        <f>IFERROR(IF(OR(Spese!$A$81="",4&gt;Spese!$G$81),"",Spese!$A$81),"")</f>
        <v/>
      </c>
      <c r="B1832" s="27">
        <f>IF(A1832="","",Spese!$B$81)</f>
        <v/>
      </c>
      <c r="C1832" s="27">
        <f>IF(A1832="","",Spese!$C$81)</f>
        <v/>
      </c>
      <c r="D1832" s="10">
        <f>IF(A1832="","",4)</f>
        <v/>
      </c>
      <c r="E1832" s="25">
        <f>IF(A1832="","",IFERROR(EDATE(Spese!$I$81,(D1832-1)*Spese!$H$81),""))</f>
        <v/>
      </c>
      <c r="F1832" s="40">
        <f>IF(A1832="","",IFERROR(IF(D1832=Spese!$G$81,Spese!$L$81-Spese!$M$81*(Spese!$G$81-1),Spese!$M$81),""))</f>
        <v/>
      </c>
      <c r="G1832" s="9">
        <f>IF(A1832="","",IFERROR(IF(Spese!$K$81="Annullato","Annullata",IF(Spese!$K$81="Sospeso","Sospesa",IF(Spese!$K$81="Da valutare","Da valutare",IF(E1832="","Da completare",IF(D1832&lt;=Spese!$J$81,"Saldata",IF(E1832&lt;Parametri!$B$3,"Scaduta",IF(E1832&lt;=Parametri!$B$3+Parametri!$B$4,"In scadenza","Programmata"))))))),"Da completare"))</f>
        <v/>
      </c>
      <c r="H1832" s="27">
        <f>IF(A1832="","",Spese!$D$81)</f>
        <v/>
      </c>
    </row>
    <row r="1833">
      <c r="A1833" s="5">
        <f>IFERROR(IF(OR(Spese!$A$81="",5&gt;Spese!$G$81),"",Spese!$A$81),"")</f>
        <v/>
      </c>
      <c r="B1833" s="23">
        <f>IF(A1833="","",Spese!$B$81)</f>
        <v/>
      </c>
      <c r="C1833" s="23">
        <f>IF(A1833="","",Spese!$C$81)</f>
        <v/>
      </c>
      <c r="D1833" s="6">
        <f>IF(A1833="","",5)</f>
        <v/>
      </c>
      <c r="E1833" s="21">
        <f>IF(A1833="","",IFERROR(EDATE(Spese!$I$81,(D1833-1)*Spese!$H$81),""))</f>
        <v/>
      </c>
      <c r="F1833" s="38">
        <f>IF(A1833="","",IFERROR(IF(D1833=Spese!$G$81,Spese!$L$81-Spese!$M$81*(Spese!$G$81-1),Spese!$M$81),""))</f>
        <v/>
      </c>
      <c r="G1833" s="5">
        <f>IF(A1833="","",IFERROR(IF(Spese!$K$81="Annullato","Annullata",IF(Spese!$K$81="Sospeso","Sospesa",IF(Spese!$K$81="Da valutare","Da valutare",IF(E1833="","Da completare",IF(D1833&lt;=Spese!$J$81,"Saldata",IF(E1833&lt;Parametri!$B$3,"Scaduta",IF(E1833&lt;=Parametri!$B$3+Parametri!$B$4,"In scadenza","Programmata"))))))),"Da completare"))</f>
        <v/>
      </c>
      <c r="H1833" s="23">
        <f>IF(A1833="","",Spese!$D$81)</f>
        <v/>
      </c>
    </row>
    <row r="1834">
      <c r="A1834" s="9">
        <f>IFERROR(IF(OR(Spese!$A$81="",6&gt;Spese!$G$81),"",Spese!$A$81),"")</f>
        <v/>
      </c>
      <c r="B1834" s="27">
        <f>IF(A1834="","",Spese!$B$81)</f>
        <v/>
      </c>
      <c r="C1834" s="27">
        <f>IF(A1834="","",Spese!$C$81)</f>
        <v/>
      </c>
      <c r="D1834" s="10">
        <f>IF(A1834="","",6)</f>
        <v/>
      </c>
      <c r="E1834" s="25">
        <f>IF(A1834="","",IFERROR(EDATE(Spese!$I$81,(D1834-1)*Spese!$H$81),""))</f>
        <v/>
      </c>
      <c r="F1834" s="40">
        <f>IF(A1834="","",IFERROR(IF(D1834=Spese!$G$81,Spese!$L$81-Spese!$M$81*(Spese!$G$81-1),Spese!$M$81),""))</f>
        <v/>
      </c>
      <c r="G1834" s="9">
        <f>IF(A1834="","",IFERROR(IF(Spese!$K$81="Annullato","Annullata",IF(Spese!$K$81="Sospeso","Sospesa",IF(Spese!$K$81="Da valutare","Da valutare",IF(E1834="","Da completare",IF(D1834&lt;=Spese!$J$81,"Saldata",IF(E1834&lt;Parametri!$B$3,"Scaduta",IF(E1834&lt;=Parametri!$B$3+Parametri!$B$4,"In scadenza","Programmata"))))))),"Da completare"))</f>
        <v/>
      </c>
      <c r="H1834" s="27">
        <f>IF(A1834="","",Spese!$D$81)</f>
        <v/>
      </c>
    </row>
    <row r="1835">
      <c r="A1835" s="5">
        <f>IFERROR(IF(OR(Spese!$A$81="",7&gt;Spese!$G$81),"",Spese!$A$81),"")</f>
        <v/>
      </c>
      <c r="B1835" s="23">
        <f>IF(A1835="","",Spese!$B$81)</f>
        <v/>
      </c>
      <c r="C1835" s="23">
        <f>IF(A1835="","",Spese!$C$81)</f>
        <v/>
      </c>
      <c r="D1835" s="6">
        <f>IF(A1835="","",7)</f>
        <v/>
      </c>
      <c r="E1835" s="21">
        <f>IF(A1835="","",IFERROR(EDATE(Spese!$I$81,(D1835-1)*Spese!$H$81),""))</f>
        <v/>
      </c>
      <c r="F1835" s="38">
        <f>IF(A1835="","",IFERROR(IF(D1835=Spese!$G$81,Spese!$L$81-Spese!$M$81*(Spese!$G$81-1),Spese!$M$81),""))</f>
        <v/>
      </c>
      <c r="G1835" s="5">
        <f>IF(A1835="","",IFERROR(IF(Spese!$K$81="Annullato","Annullata",IF(Spese!$K$81="Sospeso","Sospesa",IF(Spese!$K$81="Da valutare","Da valutare",IF(E1835="","Da completare",IF(D1835&lt;=Spese!$J$81,"Saldata",IF(E1835&lt;Parametri!$B$3,"Scaduta",IF(E1835&lt;=Parametri!$B$3+Parametri!$B$4,"In scadenza","Programmata"))))))),"Da completare"))</f>
        <v/>
      </c>
      <c r="H1835" s="23">
        <f>IF(A1835="","",Spese!$D$81)</f>
        <v/>
      </c>
    </row>
    <row r="1836">
      <c r="A1836" s="9">
        <f>IFERROR(IF(OR(Spese!$A$81="",8&gt;Spese!$G$81),"",Spese!$A$81),"")</f>
        <v/>
      </c>
      <c r="B1836" s="27">
        <f>IF(A1836="","",Spese!$B$81)</f>
        <v/>
      </c>
      <c r="C1836" s="27">
        <f>IF(A1836="","",Spese!$C$81)</f>
        <v/>
      </c>
      <c r="D1836" s="10">
        <f>IF(A1836="","",8)</f>
        <v/>
      </c>
      <c r="E1836" s="25">
        <f>IF(A1836="","",IFERROR(EDATE(Spese!$I$81,(D1836-1)*Spese!$H$81),""))</f>
        <v/>
      </c>
      <c r="F1836" s="40">
        <f>IF(A1836="","",IFERROR(IF(D1836=Spese!$G$81,Spese!$L$81-Spese!$M$81*(Spese!$G$81-1),Spese!$M$81),""))</f>
        <v/>
      </c>
      <c r="G1836" s="9">
        <f>IF(A1836="","",IFERROR(IF(Spese!$K$81="Annullato","Annullata",IF(Spese!$K$81="Sospeso","Sospesa",IF(Spese!$K$81="Da valutare","Da valutare",IF(E1836="","Da completare",IF(D1836&lt;=Spese!$J$81,"Saldata",IF(E1836&lt;Parametri!$B$3,"Scaduta",IF(E1836&lt;=Parametri!$B$3+Parametri!$B$4,"In scadenza","Programmata"))))))),"Da completare"))</f>
        <v/>
      </c>
      <c r="H1836" s="27">
        <f>IF(A1836="","",Spese!$D$81)</f>
        <v/>
      </c>
    </row>
    <row r="1837">
      <c r="A1837" s="5">
        <f>IFERROR(IF(OR(Spese!$A$81="",9&gt;Spese!$G$81),"",Spese!$A$81),"")</f>
        <v/>
      </c>
      <c r="B1837" s="23">
        <f>IF(A1837="","",Spese!$B$81)</f>
        <v/>
      </c>
      <c r="C1837" s="23">
        <f>IF(A1837="","",Spese!$C$81)</f>
        <v/>
      </c>
      <c r="D1837" s="6">
        <f>IF(A1837="","",9)</f>
        <v/>
      </c>
      <c r="E1837" s="21">
        <f>IF(A1837="","",IFERROR(EDATE(Spese!$I$81,(D1837-1)*Spese!$H$81),""))</f>
        <v/>
      </c>
      <c r="F1837" s="38">
        <f>IF(A1837="","",IFERROR(IF(D1837=Spese!$G$81,Spese!$L$81-Spese!$M$81*(Spese!$G$81-1),Spese!$M$81),""))</f>
        <v/>
      </c>
      <c r="G1837" s="5">
        <f>IF(A1837="","",IFERROR(IF(Spese!$K$81="Annullato","Annullata",IF(Spese!$K$81="Sospeso","Sospesa",IF(Spese!$K$81="Da valutare","Da valutare",IF(E1837="","Da completare",IF(D1837&lt;=Spese!$J$81,"Saldata",IF(E1837&lt;Parametri!$B$3,"Scaduta",IF(E1837&lt;=Parametri!$B$3+Parametri!$B$4,"In scadenza","Programmata"))))))),"Da completare"))</f>
        <v/>
      </c>
      <c r="H1837" s="23">
        <f>IF(A1837="","",Spese!$D$81)</f>
        <v/>
      </c>
    </row>
    <row r="1838">
      <c r="A1838" s="9">
        <f>IFERROR(IF(OR(Spese!$A$81="",10&gt;Spese!$G$81),"",Spese!$A$81),"")</f>
        <v/>
      </c>
      <c r="B1838" s="27">
        <f>IF(A1838="","",Spese!$B$81)</f>
        <v/>
      </c>
      <c r="C1838" s="27">
        <f>IF(A1838="","",Spese!$C$81)</f>
        <v/>
      </c>
      <c r="D1838" s="10">
        <f>IF(A1838="","",10)</f>
        <v/>
      </c>
      <c r="E1838" s="25">
        <f>IF(A1838="","",IFERROR(EDATE(Spese!$I$81,(D1838-1)*Spese!$H$81),""))</f>
        <v/>
      </c>
      <c r="F1838" s="40">
        <f>IF(A1838="","",IFERROR(IF(D1838=Spese!$G$81,Spese!$L$81-Spese!$M$81*(Spese!$G$81-1),Spese!$M$81),""))</f>
        <v/>
      </c>
      <c r="G1838" s="9">
        <f>IF(A1838="","",IFERROR(IF(Spese!$K$81="Annullato","Annullata",IF(Spese!$K$81="Sospeso","Sospesa",IF(Spese!$K$81="Da valutare","Da valutare",IF(E1838="","Da completare",IF(D1838&lt;=Spese!$J$81,"Saldata",IF(E1838&lt;Parametri!$B$3,"Scaduta",IF(E1838&lt;=Parametri!$B$3+Parametri!$B$4,"In scadenza","Programmata"))))))),"Da completare"))</f>
        <v/>
      </c>
      <c r="H1838" s="27">
        <f>IF(A1838="","",Spese!$D$81)</f>
        <v/>
      </c>
    </row>
    <row r="1839">
      <c r="A1839" s="5">
        <f>IFERROR(IF(OR(Spese!$A$81="",11&gt;Spese!$G$81),"",Spese!$A$81),"")</f>
        <v/>
      </c>
      <c r="B1839" s="23">
        <f>IF(A1839="","",Spese!$B$81)</f>
        <v/>
      </c>
      <c r="C1839" s="23">
        <f>IF(A1839="","",Spese!$C$81)</f>
        <v/>
      </c>
      <c r="D1839" s="6">
        <f>IF(A1839="","",11)</f>
        <v/>
      </c>
      <c r="E1839" s="21">
        <f>IF(A1839="","",IFERROR(EDATE(Spese!$I$81,(D1839-1)*Spese!$H$81),""))</f>
        <v/>
      </c>
      <c r="F1839" s="38">
        <f>IF(A1839="","",IFERROR(IF(D1839=Spese!$G$81,Spese!$L$81-Spese!$M$81*(Spese!$G$81-1),Spese!$M$81),""))</f>
        <v/>
      </c>
      <c r="G1839" s="5">
        <f>IF(A1839="","",IFERROR(IF(Spese!$K$81="Annullato","Annullata",IF(Spese!$K$81="Sospeso","Sospesa",IF(Spese!$K$81="Da valutare","Da valutare",IF(E1839="","Da completare",IF(D1839&lt;=Spese!$J$81,"Saldata",IF(E1839&lt;Parametri!$B$3,"Scaduta",IF(E1839&lt;=Parametri!$B$3+Parametri!$B$4,"In scadenza","Programmata"))))))),"Da completare"))</f>
        <v/>
      </c>
      <c r="H1839" s="23">
        <f>IF(A1839="","",Spese!$D$81)</f>
        <v/>
      </c>
    </row>
    <row r="1840">
      <c r="A1840" s="9">
        <f>IFERROR(IF(OR(Spese!$A$81="",12&gt;Spese!$G$81),"",Spese!$A$81),"")</f>
        <v/>
      </c>
      <c r="B1840" s="27">
        <f>IF(A1840="","",Spese!$B$81)</f>
        <v/>
      </c>
      <c r="C1840" s="27">
        <f>IF(A1840="","",Spese!$C$81)</f>
        <v/>
      </c>
      <c r="D1840" s="10">
        <f>IF(A1840="","",12)</f>
        <v/>
      </c>
      <c r="E1840" s="25">
        <f>IF(A1840="","",IFERROR(EDATE(Spese!$I$81,(D1840-1)*Spese!$H$81),""))</f>
        <v/>
      </c>
      <c r="F1840" s="40">
        <f>IF(A1840="","",IFERROR(IF(D1840=Spese!$G$81,Spese!$L$81-Spese!$M$81*(Spese!$G$81-1),Spese!$M$81),""))</f>
        <v/>
      </c>
      <c r="G1840" s="9">
        <f>IF(A1840="","",IFERROR(IF(Spese!$K$81="Annullato","Annullata",IF(Spese!$K$81="Sospeso","Sospesa",IF(Spese!$K$81="Da valutare","Da valutare",IF(E1840="","Da completare",IF(D1840&lt;=Spese!$J$81,"Saldata",IF(E1840&lt;Parametri!$B$3,"Scaduta",IF(E1840&lt;=Parametri!$B$3+Parametri!$B$4,"In scadenza","Programmata"))))))),"Da completare"))</f>
        <v/>
      </c>
      <c r="H1840" s="27">
        <f>IF(A1840="","",Spese!$D$81)</f>
        <v/>
      </c>
    </row>
    <row r="1841">
      <c r="A1841" s="5">
        <f>IFERROR(IF(OR(Spese!$A$81="",13&gt;Spese!$G$81),"",Spese!$A$81),"")</f>
        <v/>
      </c>
      <c r="B1841" s="23">
        <f>IF(A1841="","",Spese!$B$81)</f>
        <v/>
      </c>
      <c r="C1841" s="23">
        <f>IF(A1841="","",Spese!$C$81)</f>
        <v/>
      </c>
      <c r="D1841" s="6">
        <f>IF(A1841="","",13)</f>
        <v/>
      </c>
      <c r="E1841" s="21">
        <f>IF(A1841="","",IFERROR(EDATE(Spese!$I$81,(D1841-1)*Spese!$H$81),""))</f>
        <v/>
      </c>
      <c r="F1841" s="38">
        <f>IF(A1841="","",IFERROR(IF(D1841=Spese!$G$81,Spese!$L$81-Spese!$M$81*(Spese!$G$81-1),Spese!$M$81),""))</f>
        <v/>
      </c>
      <c r="G1841" s="5">
        <f>IF(A1841="","",IFERROR(IF(Spese!$K$81="Annullato","Annullata",IF(Spese!$K$81="Sospeso","Sospesa",IF(Spese!$K$81="Da valutare","Da valutare",IF(E1841="","Da completare",IF(D1841&lt;=Spese!$J$81,"Saldata",IF(E1841&lt;Parametri!$B$3,"Scaduta",IF(E1841&lt;=Parametri!$B$3+Parametri!$B$4,"In scadenza","Programmata"))))))),"Da completare"))</f>
        <v/>
      </c>
      <c r="H1841" s="23">
        <f>IF(A1841="","",Spese!$D$81)</f>
        <v/>
      </c>
    </row>
    <row r="1842">
      <c r="A1842" s="9">
        <f>IFERROR(IF(OR(Spese!$A$81="",14&gt;Spese!$G$81),"",Spese!$A$81),"")</f>
        <v/>
      </c>
      <c r="B1842" s="27">
        <f>IF(A1842="","",Spese!$B$81)</f>
        <v/>
      </c>
      <c r="C1842" s="27">
        <f>IF(A1842="","",Spese!$C$81)</f>
        <v/>
      </c>
      <c r="D1842" s="10">
        <f>IF(A1842="","",14)</f>
        <v/>
      </c>
      <c r="E1842" s="25">
        <f>IF(A1842="","",IFERROR(EDATE(Spese!$I$81,(D1842-1)*Spese!$H$81),""))</f>
        <v/>
      </c>
      <c r="F1842" s="40">
        <f>IF(A1842="","",IFERROR(IF(D1842=Spese!$G$81,Spese!$L$81-Spese!$M$81*(Spese!$G$81-1),Spese!$M$81),""))</f>
        <v/>
      </c>
      <c r="G1842" s="9">
        <f>IF(A1842="","",IFERROR(IF(Spese!$K$81="Annullato","Annullata",IF(Spese!$K$81="Sospeso","Sospesa",IF(Spese!$K$81="Da valutare","Da valutare",IF(E1842="","Da completare",IF(D1842&lt;=Spese!$J$81,"Saldata",IF(E1842&lt;Parametri!$B$3,"Scaduta",IF(E1842&lt;=Parametri!$B$3+Parametri!$B$4,"In scadenza","Programmata"))))))),"Da completare"))</f>
        <v/>
      </c>
      <c r="H1842" s="27">
        <f>IF(A1842="","",Spese!$D$81)</f>
        <v/>
      </c>
    </row>
    <row r="1843">
      <c r="A1843" s="5">
        <f>IFERROR(IF(OR(Spese!$A$81="",15&gt;Spese!$G$81),"",Spese!$A$81),"")</f>
        <v/>
      </c>
      <c r="B1843" s="23">
        <f>IF(A1843="","",Spese!$B$81)</f>
        <v/>
      </c>
      <c r="C1843" s="23">
        <f>IF(A1843="","",Spese!$C$81)</f>
        <v/>
      </c>
      <c r="D1843" s="6">
        <f>IF(A1843="","",15)</f>
        <v/>
      </c>
      <c r="E1843" s="21">
        <f>IF(A1843="","",IFERROR(EDATE(Spese!$I$81,(D1843-1)*Spese!$H$81),""))</f>
        <v/>
      </c>
      <c r="F1843" s="38">
        <f>IF(A1843="","",IFERROR(IF(D1843=Spese!$G$81,Spese!$L$81-Spese!$M$81*(Spese!$G$81-1),Spese!$M$81),""))</f>
        <v/>
      </c>
      <c r="G1843" s="5">
        <f>IF(A1843="","",IFERROR(IF(Spese!$K$81="Annullato","Annullata",IF(Spese!$K$81="Sospeso","Sospesa",IF(Spese!$K$81="Da valutare","Da valutare",IF(E1843="","Da completare",IF(D1843&lt;=Spese!$J$81,"Saldata",IF(E1843&lt;Parametri!$B$3,"Scaduta",IF(E1843&lt;=Parametri!$B$3+Parametri!$B$4,"In scadenza","Programmata"))))))),"Da completare"))</f>
        <v/>
      </c>
      <c r="H1843" s="23">
        <f>IF(A1843="","",Spese!$D$81)</f>
        <v/>
      </c>
    </row>
    <row r="1844">
      <c r="A1844" s="9">
        <f>IFERROR(IF(OR(Spese!$A$81="",16&gt;Spese!$G$81),"",Spese!$A$81),"")</f>
        <v/>
      </c>
      <c r="B1844" s="27">
        <f>IF(A1844="","",Spese!$B$81)</f>
        <v/>
      </c>
      <c r="C1844" s="27">
        <f>IF(A1844="","",Spese!$C$81)</f>
        <v/>
      </c>
      <c r="D1844" s="10">
        <f>IF(A1844="","",16)</f>
        <v/>
      </c>
      <c r="E1844" s="25">
        <f>IF(A1844="","",IFERROR(EDATE(Spese!$I$81,(D1844-1)*Spese!$H$81),""))</f>
        <v/>
      </c>
      <c r="F1844" s="40">
        <f>IF(A1844="","",IFERROR(IF(D1844=Spese!$G$81,Spese!$L$81-Spese!$M$81*(Spese!$G$81-1),Spese!$M$81),""))</f>
        <v/>
      </c>
      <c r="G1844" s="9">
        <f>IF(A1844="","",IFERROR(IF(Spese!$K$81="Annullato","Annullata",IF(Spese!$K$81="Sospeso","Sospesa",IF(Spese!$K$81="Da valutare","Da valutare",IF(E1844="","Da completare",IF(D1844&lt;=Spese!$J$81,"Saldata",IF(E1844&lt;Parametri!$B$3,"Scaduta",IF(E1844&lt;=Parametri!$B$3+Parametri!$B$4,"In scadenza","Programmata"))))))),"Da completare"))</f>
        <v/>
      </c>
      <c r="H1844" s="27">
        <f>IF(A1844="","",Spese!$D$81)</f>
        <v/>
      </c>
    </row>
    <row r="1845">
      <c r="A1845" s="5">
        <f>IFERROR(IF(OR(Spese!$A$81="",17&gt;Spese!$G$81),"",Spese!$A$81),"")</f>
        <v/>
      </c>
      <c r="B1845" s="23">
        <f>IF(A1845="","",Spese!$B$81)</f>
        <v/>
      </c>
      <c r="C1845" s="23">
        <f>IF(A1845="","",Spese!$C$81)</f>
        <v/>
      </c>
      <c r="D1845" s="6">
        <f>IF(A1845="","",17)</f>
        <v/>
      </c>
      <c r="E1845" s="21">
        <f>IF(A1845="","",IFERROR(EDATE(Spese!$I$81,(D1845-1)*Spese!$H$81),""))</f>
        <v/>
      </c>
      <c r="F1845" s="38">
        <f>IF(A1845="","",IFERROR(IF(D1845=Spese!$G$81,Spese!$L$81-Spese!$M$81*(Spese!$G$81-1),Spese!$M$81),""))</f>
        <v/>
      </c>
      <c r="G1845" s="5">
        <f>IF(A1845="","",IFERROR(IF(Spese!$K$81="Annullato","Annullata",IF(Spese!$K$81="Sospeso","Sospesa",IF(Spese!$K$81="Da valutare","Da valutare",IF(E1845="","Da completare",IF(D1845&lt;=Spese!$J$81,"Saldata",IF(E1845&lt;Parametri!$B$3,"Scaduta",IF(E1845&lt;=Parametri!$B$3+Parametri!$B$4,"In scadenza","Programmata"))))))),"Da completare"))</f>
        <v/>
      </c>
      <c r="H1845" s="23">
        <f>IF(A1845="","",Spese!$D$81)</f>
        <v/>
      </c>
    </row>
    <row r="1846">
      <c r="A1846" s="9">
        <f>IFERROR(IF(OR(Spese!$A$81="",18&gt;Spese!$G$81),"",Spese!$A$81),"")</f>
        <v/>
      </c>
      <c r="B1846" s="27">
        <f>IF(A1846="","",Spese!$B$81)</f>
        <v/>
      </c>
      <c r="C1846" s="27">
        <f>IF(A1846="","",Spese!$C$81)</f>
        <v/>
      </c>
      <c r="D1846" s="10">
        <f>IF(A1846="","",18)</f>
        <v/>
      </c>
      <c r="E1846" s="25">
        <f>IF(A1846="","",IFERROR(EDATE(Spese!$I$81,(D1846-1)*Spese!$H$81),""))</f>
        <v/>
      </c>
      <c r="F1846" s="40">
        <f>IF(A1846="","",IFERROR(IF(D1846=Spese!$G$81,Spese!$L$81-Spese!$M$81*(Spese!$G$81-1),Spese!$M$81),""))</f>
        <v/>
      </c>
      <c r="G1846" s="9">
        <f>IF(A1846="","",IFERROR(IF(Spese!$K$81="Annullato","Annullata",IF(Spese!$K$81="Sospeso","Sospesa",IF(Spese!$K$81="Da valutare","Da valutare",IF(E1846="","Da completare",IF(D1846&lt;=Spese!$J$81,"Saldata",IF(E1846&lt;Parametri!$B$3,"Scaduta",IF(E1846&lt;=Parametri!$B$3+Parametri!$B$4,"In scadenza","Programmata"))))))),"Da completare"))</f>
        <v/>
      </c>
      <c r="H1846" s="27">
        <f>IF(A1846="","",Spese!$D$81)</f>
        <v/>
      </c>
    </row>
    <row r="1847">
      <c r="A1847" s="5">
        <f>IFERROR(IF(OR(Spese!$A$81="",19&gt;Spese!$G$81),"",Spese!$A$81),"")</f>
        <v/>
      </c>
      <c r="B1847" s="23">
        <f>IF(A1847="","",Spese!$B$81)</f>
        <v/>
      </c>
      <c r="C1847" s="23">
        <f>IF(A1847="","",Spese!$C$81)</f>
        <v/>
      </c>
      <c r="D1847" s="6">
        <f>IF(A1847="","",19)</f>
        <v/>
      </c>
      <c r="E1847" s="21">
        <f>IF(A1847="","",IFERROR(EDATE(Spese!$I$81,(D1847-1)*Spese!$H$81),""))</f>
        <v/>
      </c>
      <c r="F1847" s="38">
        <f>IF(A1847="","",IFERROR(IF(D1847=Spese!$G$81,Spese!$L$81-Spese!$M$81*(Spese!$G$81-1),Spese!$M$81),""))</f>
        <v/>
      </c>
      <c r="G1847" s="5">
        <f>IF(A1847="","",IFERROR(IF(Spese!$K$81="Annullato","Annullata",IF(Spese!$K$81="Sospeso","Sospesa",IF(Spese!$K$81="Da valutare","Da valutare",IF(E1847="","Da completare",IF(D1847&lt;=Spese!$J$81,"Saldata",IF(E1847&lt;Parametri!$B$3,"Scaduta",IF(E1847&lt;=Parametri!$B$3+Parametri!$B$4,"In scadenza","Programmata"))))))),"Da completare"))</f>
        <v/>
      </c>
      <c r="H1847" s="23">
        <f>IF(A1847="","",Spese!$D$81)</f>
        <v/>
      </c>
    </row>
    <row r="1848">
      <c r="A1848" s="9">
        <f>IFERROR(IF(OR(Spese!$A$81="",20&gt;Spese!$G$81),"",Spese!$A$81),"")</f>
        <v/>
      </c>
      <c r="B1848" s="27">
        <f>IF(A1848="","",Spese!$B$81)</f>
        <v/>
      </c>
      <c r="C1848" s="27">
        <f>IF(A1848="","",Spese!$C$81)</f>
        <v/>
      </c>
      <c r="D1848" s="10">
        <f>IF(A1848="","",20)</f>
        <v/>
      </c>
      <c r="E1848" s="25">
        <f>IF(A1848="","",IFERROR(EDATE(Spese!$I$81,(D1848-1)*Spese!$H$81),""))</f>
        <v/>
      </c>
      <c r="F1848" s="40">
        <f>IF(A1848="","",IFERROR(IF(D1848=Spese!$G$81,Spese!$L$81-Spese!$M$81*(Spese!$G$81-1),Spese!$M$81),""))</f>
        <v/>
      </c>
      <c r="G1848" s="9">
        <f>IF(A1848="","",IFERROR(IF(Spese!$K$81="Annullato","Annullata",IF(Spese!$K$81="Sospeso","Sospesa",IF(Spese!$K$81="Da valutare","Da valutare",IF(E1848="","Da completare",IF(D1848&lt;=Spese!$J$81,"Saldata",IF(E1848&lt;Parametri!$B$3,"Scaduta",IF(E1848&lt;=Parametri!$B$3+Parametri!$B$4,"In scadenza","Programmata"))))))),"Da completare"))</f>
        <v/>
      </c>
      <c r="H1848" s="27">
        <f>IF(A1848="","",Spese!$D$81)</f>
        <v/>
      </c>
    </row>
    <row r="1849">
      <c r="A1849" s="5">
        <f>IFERROR(IF(OR(Spese!$A$81="",21&gt;Spese!$G$81),"",Spese!$A$81),"")</f>
        <v/>
      </c>
      <c r="B1849" s="23">
        <f>IF(A1849="","",Spese!$B$81)</f>
        <v/>
      </c>
      <c r="C1849" s="23">
        <f>IF(A1849="","",Spese!$C$81)</f>
        <v/>
      </c>
      <c r="D1849" s="6">
        <f>IF(A1849="","",21)</f>
        <v/>
      </c>
      <c r="E1849" s="21">
        <f>IF(A1849="","",IFERROR(EDATE(Spese!$I$81,(D1849-1)*Spese!$H$81),""))</f>
        <v/>
      </c>
      <c r="F1849" s="38">
        <f>IF(A1849="","",IFERROR(IF(D1849=Spese!$G$81,Spese!$L$81-Spese!$M$81*(Spese!$G$81-1),Spese!$M$81),""))</f>
        <v/>
      </c>
      <c r="G1849" s="5">
        <f>IF(A1849="","",IFERROR(IF(Spese!$K$81="Annullato","Annullata",IF(Spese!$K$81="Sospeso","Sospesa",IF(Spese!$K$81="Da valutare","Da valutare",IF(E1849="","Da completare",IF(D1849&lt;=Spese!$J$81,"Saldata",IF(E1849&lt;Parametri!$B$3,"Scaduta",IF(E1849&lt;=Parametri!$B$3+Parametri!$B$4,"In scadenza","Programmata"))))))),"Da completare"))</f>
        <v/>
      </c>
      <c r="H1849" s="23">
        <f>IF(A1849="","",Spese!$D$81)</f>
        <v/>
      </c>
    </row>
    <row r="1850">
      <c r="A1850" s="9">
        <f>IFERROR(IF(OR(Spese!$A$81="",22&gt;Spese!$G$81),"",Spese!$A$81),"")</f>
        <v/>
      </c>
      <c r="B1850" s="27">
        <f>IF(A1850="","",Spese!$B$81)</f>
        <v/>
      </c>
      <c r="C1850" s="27">
        <f>IF(A1850="","",Spese!$C$81)</f>
        <v/>
      </c>
      <c r="D1850" s="10">
        <f>IF(A1850="","",22)</f>
        <v/>
      </c>
      <c r="E1850" s="25">
        <f>IF(A1850="","",IFERROR(EDATE(Spese!$I$81,(D1850-1)*Spese!$H$81),""))</f>
        <v/>
      </c>
      <c r="F1850" s="40">
        <f>IF(A1850="","",IFERROR(IF(D1850=Spese!$G$81,Spese!$L$81-Spese!$M$81*(Spese!$G$81-1),Spese!$M$81),""))</f>
        <v/>
      </c>
      <c r="G1850" s="9">
        <f>IF(A1850="","",IFERROR(IF(Spese!$K$81="Annullato","Annullata",IF(Spese!$K$81="Sospeso","Sospesa",IF(Spese!$K$81="Da valutare","Da valutare",IF(E1850="","Da completare",IF(D1850&lt;=Spese!$J$81,"Saldata",IF(E1850&lt;Parametri!$B$3,"Scaduta",IF(E1850&lt;=Parametri!$B$3+Parametri!$B$4,"In scadenza","Programmata"))))))),"Da completare"))</f>
        <v/>
      </c>
      <c r="H1850" s="27">
        <f>IF(A1850="","",Spese!$D$81)</f>
        <v/>
      </c>
    </row>
    <row r="1851">
      <c r="A1851" s="5">
        <f>IFERROR(IF(OR(Spese!$A$81="",23&gt;Spese!$G$81),"",Spese!$A$81),"")</f>
        <v/>
      </c>
      <c r="B1851" s="23">
        <f>IF(A1851="","",Spese!$B$81)</f>
        <v/>
      </c>
      <c r="C1851" s="23">
        <f>IF(A1851="","",Spese!$C$81)</f>
        <v/>
      </c>
      <c r="D1851" s="6">
        <f>IF(A1851="","",23)</f>
        <v/>
      </c>
      <c r="E1851" s="21">
        <f>IF(A1851="","",IFERROR(EDATE(Spese!$I$81,(D1851-1)*Spese!$H$81),""))</f>
        <v/>
      </c>
      <c r="F1851" s="38">
        <f>IF(A1851="","",IFERROR(IF(D1851=Spese!$G$81,Spese!$L$81-Spese!$M$81*(Spese!$G$81-1),Spese!$M$81),""))</f>
        <v/>
      </c>
      <c r="G1851" s="5">
        <f>IF(A1851="","",IFERROR(IF(Spese!$K$81="Annullato","Annullata",IF(Spese!$K$81="Sospeso","Sospesa",IF(Spese!$K$81="Da valutare","Da valutare",IF(E1851="","Da completare",IF(D1851&lt;=Spese!$J$81,"Saldata",IF(E1851&lt;Parametri!$B$3,"Scaduta",IF(E1851&lt;=Parametri!$B$3+Parametri!$B$4,"In scadenza","Programmata"))))))),"Da completare"))</f>
        <v/>
      </c>
      <c r="H1851" s="23">
        <f>IF(A1851="","",Spese!$D$81)</f>
        <v/>
      </c>
    </row>
    <row r="1852">
      <c r="A1852" s="9">
        <f>IFERROR(IF(OR(Spese!$A$81="",24&gt;Spese!$G$81),"",Spese!$A$81),"")</f>
        <v/>
      </c>
      <c r="B1852" s="27">
        <f>IF(A1852="","",Spese!$B$81)</f>
        <v/>
      </c>
      <c r="C1852" s="27">
        <f>IF(A1852="","",Spese!$C$81)</f>
        <v/>
      </c>
      <c r="D1852" s="10">
        <f>IF(A1852="","",24)</f>
        <v/>
      </c>
      <c r="E1852" s="25">
        <f>IF(A1852="","",IFERROR(EDATE(Spese!$I$81,(D1852-1)*Spese!$H$81),""))</f>
        <v/>
      </c>
      <c r="F1852" s="40">
        <f>IF(A1852="","",IFERROR(IF(D1852=Spese!$G$81,Spese!$L$81-Spese!$M$81*(Spese!$G$81-1),Spese!$M$81),""))</f>
        <v/>
      </c>
      <c r="G1852" s="9">
        <f>IF(A1852="","",IFERROR(IF(Spese!$K$81="Annullato","Annullata",IF(Spese!$K$81="Sospeso","Sospesa",IF(Spese!$K$81="Da valutare","Da valutare",IF(E1852="","Da completare",IF(D1852&lt;=Spese!$J$81,"Saldata",IF(E1852&lt;Parametri!$B$3,"Scaduta",IF(E1852&lt;=Parametri!$B$3+Parametri!$B$4,"In scadenza","Programmata"))))))),"Da completare"))</f>
        <v/>
      </c>
      <c r="H1852" s="27">
        <f>IF(A1852="","",Spese!$D$81)</f>
        <v/>
      </c>
    </row>
    <row r="1853">
      <c r="A1853" s="5">
        <f>IFERROR(IF(OR(Spese!$A$82="",1&gt;Spese!$G$82),"",Spese!$A$82),"")</f>
        <v/>
      </c>
      <c r="B1853" s="23">
        <f>IF(A1853="","",Spese!$B$82)</f>
        <v/>
      </c>
      <c r="C1853" s="23">
        <f>IF(A1853="","",Spese!$C$82)</f>
        <v/>
      </c>
      <c r="D1853" s="6">
        <f>IF(A1853="","",1)</f>
        <v/>
      </c>
      <c r="E1853" s="21">
        <f>IF(A1853="","",IFERROR(EDATE(Spese!$I$82,(D1853-1)*Spese!$H$82),""))</f>
        <v/>
      </c>
      <c r="F1853" s="38">
        <f>IF(A1853="","",IFERROR(IF(D1853=Spese!$G$82,Spese!$L$82-Spese!$M$82*(Spese!$G$82-1),Spese!$M$82),""))</f>
        <v/>
      </c>
      <c r="G1853" s="5">
        <f>IF(A1853="","",IFERROR(IF(Spese!$K$82="Annullato","Annullata",IF(Spese!$K$82="Sospeso","Sospesa",IF(Spese!$K$82="Da valutare","Da valutare",IF(E1853="","Da completare",IF(D1853&lt;=Spese!$J$82,"Saldata",IF(E1853&lt;Parametri!$B$3,"Scaduta",IF(E1853&lt;=Parametri!$B$3+Parametri!$B$4,"In scadenza","Programmata"))))))),"Da completare"))</f>
        <v/>
      </c>
      <c r="H1853" s="23">
        <f>IF(A1853="","",Spese!$D$82)</f>
        <v/>
      </c>
    </row>
    <row r="1854">
      <c r="A1854" s="9">
        <f>IFERROR(IF(OR(Spese!$A$82="",2&gt;Spese!$G$82),"",Spese!$A$82),"")</f>
        <v/>
      </c>
      <c r="B1854" s="27">
        <f>IF(A1854="","",Spese!$B$82)</f>
        <v/>
      </c>
      <c r="C1854" s="27">
        <f>IF(A1854="","",Spese!$C$82)</f>
        <v/>
      </c>
      <c r="D1854" s="10">
        <f>IF(A1854="","",2)</f>
        <v/>
      </c>
      <c r="E1854" s="25">
        <f>IF(A1854="","",IFERROR(EDATE(Spese!$I$82,(D1854-1)*Spese!$H$82),""))</f>
        <v/>
      </c>
      <c r="F1854" s="40">
        <f>IF(A1854="","",IFERROR(IF(D1854=Spese!$G$82,Spese!$L$82-Spese!$M$82*(Spese!$G$82-1),Spese!$M$82),""))</f>
        <v/>
      </c>
      <c r="G1854" s="9">
        <f>IF(A1854="","",IFERROR(IF(Spese!$K$82="Annullato","Annullata",IF(Spese!$K$82="Sospeso","Sospesa",IF(Spese!$K$82="Da valutare","Da valutare",IF(E1854="","Da completare",IF(D1854&lt;=Spese!$J$82,"Saldata",IF(E1854&lt;Parametri!$B$3,"Scaduta",IF(E1854&lt;=Parametri!$B$3+Parametri!$B$4,"In scadenza","Programmata"))))))),"Da completare"))</f>
        <v/>
      </c>
      <c r="H1854" s="27">
        <f>IF(A1854="","",Spese!$D$82)</f>
        <v/>
      </c>
    </row>
    <row r="1855">
      <c r="A1855" s="5">
        <f>IFERROR(IF(OR(Spese!$A$82="",3&gt;Spese!$G$82),"",Spese!$A$82),"")</f>
        <v/>
      </c>
      <c r="B1855" s="23">
        <f>IF(A1855="","",Spese!$B$82)</f>
        <v/>
      </c>
      <c r="C1855" s="23">
        <f>IF(A1855="","",Spese!$C$82)</f>
        <v/>
      </c>
      <c r="D1855" s="6">
        <f>IF(A1855="","",3)</f>
        <v/>
      </c>
      <c r="E1855" s="21">
        <f>IF(A1855="","",IFERROR(EDATE(Spese!$I$82,(D1855-1)*Spese!$H$82),""))</f>
        <v/>
      </c>
      <c r="F1855" s="38">
        <f>IF(A1855="","",IFERROR(IF(D1855=Spese!$G$82,Spese!$L$82-Spese!$M$82*(Spese!$G$82-1),Spese!$M$82),""))</f>
        <v/>
      </c>
      <c r="G1855" s="5">
        <f>IF(A1855="","",IFERROR(IF(Spese!$K$82="Annullato","Annullata",IF(Spese!$K$82="Sospeso","Sospesa",IF(Spese!$K$82="Da valutare","Da valutare",IF(E1855="","Da completare",IF(D1855&lt;=Spese!$J$82,"Saldata",IF(E1855&lt;Parametri!$B$3,"Scaduta",IF(E1855&lt;=Parametri!$B$3+Parametri!$B$4,"In scadenza","Programmata"))))))),"Da completare"))</f>
        <v/>
      </c>
      <c r="H1855" s="23">
        <f>IF(A1855="","",Spese!$D$82)</f>
        <v/>
      </c>
    </row>
    <row r="1856">
      <c r="A1856" s="9">
        <f>IFERROR(IF(OR(Spese!$A$82="",4&gt;Spese!$G$82),"",Spese!$A$82),"")</f>
        <v/>
      </c>
      <c r="B1856" s="27">
        <f>IF(A1856="","",Spese!$B$82)</f>
        <v/>
      </c>
      <c r="C1856" s="27">
        <f>IF(A1856="","",Spese!$C$82)</f>
        <v/>
      </c>
      <c r="D1856" s="10">
        <f>IF(A1856="","",4)</f>
        <v/>
      </c>
      <c r="E1856" s="25">
        <f>IF(A1856="","",IFERROR(EDATE(Spese!$I$82,(D1856-1)*Spese!$H$82),""))</f>
        <v/>
      </c>
      <c r="F1856" s="40">
        <f>IF(A1856="","",IFERROR(IF(D1856=Spese!$G$82,Spese!$L$82-Spese!$M$82*(Spese!$G$82-1),Spese!$M$82),""))</f>
        <v/>
      </c>
      <c r="G1856" s="9">
        <f>IF(A1856="","",IFERROR(IF(Spese!$K$82="Annullato","Annullata",IF(Spese!$K$82="Sospeso","Sospesa",IF(Spese!$K$82="Da valutare","Da valutare",IF(E1856="","Da completare",IF(D1856&lt;=Spese!$J$82,"Saldata",IF(E1856&lt;Parametri!$B$3,"Scaduta",IF(E1856&lt;=Parametri!$B$3+Parametri!$B$4,"In scadenza","Programmata"))))))),"Da completare"))</f>
        <v/>
      </c>
      <c r="H1856" s="27">
        <f>IF(A1856="","",Spese!$D$82)</f>
        <v/>
      </c>
    </row>
    <row r="1857">
      <c r="A1857" s="5">
        <f>IFERROR(IF(OR(Spese!$A$82="",5&gt;Spese!$G$82),"",Spese!$A$82),"")</f>
        <v/>
      </c>
      <c r="B1857" s="23">
        <f>IF(A1857="","",Spese!$B$82)</f>
        <v/>
      </c>
      <c r="C1857" s="23">
        <f>IF(A1857="","",Spese!$C$82)</f>
        <v/>
      </c>
      <c r="D1857" s="6">
        <f>IF(A1857="","",5)</f>
        <v/>
      </c>
      <c r="E1857" s="21">
        <f>IF(A1857="","",IFERROR(EDATE(Spese!$I$82,(D1857-1)*Spese!$H$82),""))</f>
        <v/>
      </c>
      <c r="F1857" s="38">
        <f>IF(A1857="","",IFERROR(IF(D1857=Spese!$G$82,Spese!$L$82-Spese!$M$82*(Spese!$G$82-1),Spese!$M$82),""))</f>
        <v/>
      </c>
      <c r="G1857" s="5">
        <f>IF(A1857="","",IFERROR(IF(Spese!$K$82="Annullato","Annullata",IF(Spese!$K$82="Sospeso","Sospesa",IF(Spese!$K$82="Da valutare","Da valutare",IF(E1857="","Da completare",IF(D1857&lt;=Spese!$J$82,"Saldata",IF(E1857&lt;Parametri!$B$3,"Scaduta",IF(E1857&lt;=Parametri!$B$3+Parametri!$B$4,"In scadenza","Programmata"))))))),"Da completare"))</f>
        <v/>
      </c>
      <c r="H1857" s="23">
        <f>IF(A1857="","",Spese!$D$82)</f>
        <v/>
      </c>
    </row>
    <row r="1858">
      <c r="A1858" s="9">
        <f>IFERROR(IF(OR(Spese!$A$82="",6&gt;Spese!$G$82),"",Spese!$A$82),"")</f>
        <v/>
      </c>
      <c r="B1858" s="27">
        <f>IF(A1858="","",Spese!$B$82)</f>
        <v/>
      </c>
      <c r="C1858" s="27">
        <f>IF(A1858="","",Spese!$C$82)</f>
        <v/>
      </c>
      <c r="D1858" s="10">
        <f>IF(A1858="","",6)</f>
        <v/>
      </c>
      <c r="E1858" s="25">
        <f>IF(A1858="","",IFERROR(EDATE(Spese!$I$82,(D1858-1)*Spese!$H$82),""))</f>
        <v/>
      </c>
      <c r="F1858" s="40">
        <f>IF(A1858="","",IFERROR(IF(D1858=Spese!$G$82,Spese!$L$82-Spese!$M$82*(Spese!$G$82-1),Spese!$M$82),""))</f>
        <v/>
      </c>
      <c r="G1858" s="9">
        <f>IF(A1858="","",IFERROR(IF(Spese!$K$82="Annullato","Annullata",IF(Spese!$K$82="Sospeso","Sospesa",IF(Spese!$K$82="Da valutare","Da valutare",IF(E1858="","Da completare",IF(D1858&lt;=Spese!$J$82,"Saldata",IF(E1858&lt;Parametri!$B$3,"Scaduta",IF(E1858&lt;=Parametri!$B$3+Parametri!$B$4,"In scadenza","Programmata"))))))),"Da completare"))</f>
        <v/>
      </c>
      <c r="H1858" s="27">
        <f>IF(A1858="","",Spese!$D$82)</f>
        <v/>
      </c>
    </row>
    <row r="1859">
      <c r="A1859" s="5">
        <f>IFERROR(IF(OR(Spese!$A$82="",7&gt;Spese!$G$82),"",Spese!$A$82),"")</f>
        <v/>
      </c>
      <c r="B1859" s="23">
        <f>IF(A1859="","",Spese!$B$82)</f>
        <v/>
      </c>
      <c r="C1859" s="23">
        <f>IF(A1859="","",Spese!$C$82)</f>
        <v/>
      </c>
      <c r="D1859" s="6">
        <f>IF(A1859="","",7)</f>
        <v/>
      </c>
      <c r="E1859" s="21">
        <f>IF(A1859="","",IFERROR(EDATE(Spese!$I$82,(D1859-1)*Spese!$H$82),""))</f>
        <v/>
      </c>
      <c r="F1859" s="38">
        <f>IF(A1859="","",IFERROR(IF(D1859=Spese!$G$82,Spese!$L$82-Spese!$M$82*(Spese!$G$82-1),Spese!$M$82),""))</f>
        <v/>
      </c>
      <c r="G1859" s="5">
        <f>IF(A1859="","",IFERROR(IF(Spese!$K$82="Annullato","Annullata",IF(Spese!$K$82="Sospeso","Sospesa",IF(Spese!$K$82="Da valutare","Da valutare",IF(E1859="","Da completare",IF(D1859&lt;=Spese!$J$82,"Saldata",IF(E1859&lt;Parametri!$B$3,"Scaduta",IF(E1859&lt;=Parametri!$B$3+Parametri!$B$4,"In scadenza","Programmata"))))))),"Da completare"))</f>
        <v/>
      </c>
      <c r="H1859" s="23">
        <f>IF(A1859="","",Spese!$D$82)</f>
        <v/>
      </c>
    </row>
    <row r="1860">
      <c r="A1860" s="9">
        <f>IFERROR(IF(OR(Spese!$A$82="",8&gt;Spese!$G$82),"",Spese!$A$82),"")</f>
        <v/>
      </c>
      <c r="B1860" s="27">
        <f>IF(A1860="","",Spese!$B$82)</f>
        <v/>
      </c>
      <c r="C1860" s="27">
        <f>IF(A1860="","",Spese!$C$82)</f>
        <v/>
      </c>
      <c r="D1860" s="10">
        <f>IF(A1860="","",8)</f>
        <v/>
      </c>
      <c r="E1860" s="25">
        <f>IF(A1860="","",IFERROR(EDATE(Spese!$I$82,(D1860-1)*Spese!$H$82),""))</f>
        <v/>
      </c>
      <c r="F1860" s="40">
        <f>IF(A1860="","",IFERROR(IF(D1860=Spese!$G$82,Spese!$L$82-Spese!$M$82*(Spese!$G$82-1),Spese!$M$82),""))</f>
        <v/>
      </c>
      <c r="G1860" s="9">
        <f>IF(A1860="","",IFERROR(IF(Spese!$K$82="Annullato","Annullata",IF(Spese!$K$82="Sospeso","Sospesa",IF(Spese!$K$82="Da valutare","Da valutare",IF(E1860="","Da completare",IF(D1860&lt;=Spese!$J$82,"Saldata",IF(E1860&lt;Parametri!$B$3,"Scaduta",IF(E1860&lt;=Parametri!$B$3+Parametri!$B$4,"In scadenza","Programmata"))))))),"Da completare"))</f>
        <v/>
      </c>
      <c r="H1860" s="27">
        <f>IF(A1860="","",Spese!$D$82)</f>
        <v/>
      </c>
    </row>
    <row r="1861">
      <c r="A1861" s="5">
        <f>IFERROR(IF(OR(Spese!$A$82="",9&gt;Spese!$G$82),"",Spese!$A$82),"")</f>
        <v/>
      </c>
      <c r="B1861" s="23">
        <f>IF(A1861="","",Spese!$B$82)</f>
        <v/>
      </c>
      <c r="C1861" s="23">
        <f>IF(A1861="","",Spese!$C$82)</f>
        <v/>
      </c>
      <c r="D1861" s="6">
        <f>IF(A1861="","",9)</f>
        <v/>
      </c>
      <c r="E1861" s="21">
        <f>IF(A1861="","",IFERROR(EDATE(Spese!$I$82,(D1861-1)*Spese!$H$82),""))</f>
        <v/>
      </c>
      <c r="F1861" s="38">
        <f>IF(A1861="","",IFERROR(IF(D1861=Spese!$G$82,Spese!$L$82-Spese!$M$82*(Spese!$G$82-1),Spese!$M$82),""))</f>
        <v/>
      </c>
      <c r="G1861" s="5">
        <f>IF(A1861="","",IFERROR(IF(Spese!$K$82="Annullato","Annullata",IF(Spese!$K$82="Sospeso","Sospesa",IF(Spese!$K$82="Da valutare","Da valutare",IF(E1861="","Da completare",IF(D1861&lt;=Spese!$J$82,"Saldata",IF(E1861&lt;Parametri!$B$3,"Scaduta",IF(E1861&lt;=Parametri!$B$3+Parametri!$B$4,"In scadenza","Programmata"))))))),"Da completare"))</f>
        <v/>
      </c>
      <c r="H1861" s="23">
        <f>IF(A1861="","",Spese!$D$82)</f>
        <v/>
      </c>
    </row>
    <row r="1862">
      <c r="A1862" s="9">
        <f>IFERROR(IF(OR(Spese!$A$82="",10&gt;Spese!$G$82),"",Spese!$A$82),"")</f>
        <v/>
      </c>
      <c r="B1862" s="27">
        <f>IF(A1862="","",Spese!$B$82)</f>
        <v/>
      </c>
      <c r="C1862" s="27">
        <f>IF(A1862="","",Spese!$C$82)</f>
        <v/>
      </c>
      <c r="D1862" s="10">
        <f>IF(A1862="","",10)</f>
        <v/>
      </c>
      <c r="E1862" s="25">
        <f>IF(A1862="","",IFERROR(EDATE(Spese!$I$82,(D1862-1)*Spese!$H$82),""))</f>
        <v/>
      </c>
      <c r="F1862" s="40">
        <f>IF(A1862="","",IFERROR(IF(D1862=Spese!$G$82,Spese!$L$82-Spese!$M$82*(Spese!$G$82-1),Spese!$M$82),""))</f>
        <v/>
      </c>
      <c r="G1862" s="9">
        <f>IF(A1862="","",IFERROR(IF(Spese!$K$82="Annullato","Annullata",IF(Spese!$K$82="Sospeso","Sospesa",IF(Spese!$K$82="Da valutare","Da valutare",IF(E1862="","Da completare",IF(D1862&lt;=Spese!$J$82,"Saldata",IF(E1862&lt;Parametri!$B$3,"Scaduta",IF(E1862&lt;=Parametri!$B$3+Parametri!$B$4,"In scadenza","Programmata"))))))),"Da completare"))</f>
        <v/>
      </c>
      <c r="H1862" s="27">
        <f>IF(A1862="","",Spese!$D$82)</f>
        <v/>
      </c>
    </row>
    <row r="1863">
      <c r="A1863" s="5">
        <f>IFERROR(IF(OR(Spese!$A$82="",11&gt;Spese!$G$82),"",Spese!$A$82),"")</f>
        <v/>
      </c>
      <c r="B1863" s="23">
        <f>IF(A1863="","",Spese!$B$82)</f>
        <v/>
      </c>
      <c r="C1863" s="23">
        <f>IF(A1863="","",Spese!$C$82)</f>
        <v/>
      </c>
      <c r="D1863" s="6">
        <f>IF(A1863="","",11)</f>
        <v/>
      </c>
      <c r="E1863" s="21">
        <f>IF(A1863="","",IFERROR(EDATE(Spese!$I$82,(D1863-1)*Spese!$H$82),""))</f>
        <v/>
      </c>
      <c r="F1863" s="38">
        <f>IF(A1863="","",IFERROR(IF(D1863=Spese!$G$82,Spese!$L$82-Spese!$M$82*(Spese!$G$82-1),Spese!$M$82),""))</f>
        <v/>
      </c>
      <c r="G1863" s="5">
        <f>IF(A1863="","",IFERROR(IF(Spese!$K$82="Annullato","Annullata",IF(Spese!$K$82="Sospeso","Sospesa",IF(Spese!$K$82="Da valutare","Da valutare",IF(E1863="","Da completare",IF(D1863&lt;=Spese!$J$82,"Saldata",IF(E1863&lt;Parametri!$B$3,"Scaduta",IF(E1863&lt;=Parametri!$B$3+Parametri!$B$4,"In scadenza","Programmata"))))))),"Da completare"))</f>
        <v/>
      </c>
      <c r="H1863" s="23">
        <f>IF(A1863="","",Spese!$D$82)</f>
        <v/>
      </c>
    </row>
    <row r="1864">
      <c r="A1864" s="9">
        <f>IFERROR(IF(OR(Spese!$A$82="",12&gt;Spese!$G$82),"",Spese!$A$82),"")</f>
        <v/>
      </c>
      <c r="B1864" s="27">
        <f>IF(A1864="","",Spese!$B$82)</f>
        <v/>
      </c>
      <c r="C1864" s="27">
        <f>IF(A1864="","",Spese!$C$82)</f>
        <v/>
      </c>
      <c r="D1864" s="10">
        <f>IF(A1864="","",12)</f>
        <v/>
      </c>
      <c r="E1864" s="25">
        <f>IF(A1864="","",IFERROR(EDATE(Spese!$I$82,(D1864-1)*Spese!$H$82),""))</f>
        <v/>
      </c>
      <c r="F1864" s="40">
        <f>IF(A1864="","",IFERROR(IF(D1864=Spese!$G$82,Spese!$L$82-Spese!$M$82*(Spese!$G$82-1),Spese!$M$82),""))</f>
        <v/>
      </c>
      <c r="G1864" s="9">
        <f>IF(A1864="","",IFERROR(IF(Spese!$K$82="Annullato","Annullata",IF(Spese!$K$82="Sospeso","Sospesa",IF(Spese!$K$82="Da valutare","Da valutare",IF(E1864="","Da completare",IF(D1864&lt;=Spese!$J$82,"Saldata",IF(E1864&lt;Parametri!$B$3,"Scaduta",IF(E1864&lt;=Parametri!$B$3+Parametri!$B$4,"In scadenza","Programmata"))))))),"Da completare"))</f>
        <v/>
      </c>
      <c r="H1864" s="27">
        <f>IF(A1864="","",Spese!$D$82)</f>
        <v/>
      </c>
    </row>
    <row r="1865">
      <c r="A1865" s="5">
        <f>IFERROR(IF(OR(Spese!$A$82="",13&gt;Spese!$G$82),"",Spese!$A$82),"")</f>
        <v/>
      </c>
      <c r="B1865" s="23">
        <f>IF(A1865="","",Spese!$B$82)</f>
        <v/>
      </c>
      <c r="C1865" s="23">
        <f>IF(A1865="","",Spese!$C$82)</f>
        <v/>
      </c>
      <c r="D1865" s="6">
        <f>IF(A1865="","",13)</f>
        <v/>
      </c>
      <c r="E1865" s="21">
        <f>IF(A1865="","",IFERROR(EDATE(Spese!$I$82,(D1865-1)*Spese!$H$82),""))</f>
        <v/>
      </c>
      <c r="F1865" s="38">
        <f>IF(A1865="","",IFERROR(IF(D1865=Spese!$G$82,Spese!$L$82-Spese!$M$82*(Spese!$G$82-1),Spese!$M$82),""))</f>
        <v/>
      </c>
      <c r="G1865" s="5">
        <f>IF(A1865="","",IFERROR(IF(Spese!$K$82="Annullato","Annullata",IF(Spese!$K$82="Sospeso","Sospesa",IF(Spese!$K$82="Da valutare","Da valutare",IF(E1865="","Da completare",IF(D1865&lt;=Spese!$J$82,"Saldata",IF(E1865&lt;Parametri!$B$3,"Scaduta",IF(E1865&lt;=Parametri!$B$3+Parametri!$B$4,"In scadenza","Programmata"))))))),"Da completare"))</f>
        <v/>
      </c>
      <c r="H1865" s="23">
        <f>IF(A1865="","",Spese!$D$82)</f>
        <v/>
      </c>
    </row>
    <row r="1866">
      <c r="A1866" s="9">
        <f>IFERROR(IF(OR(Spese!$A$82="",14&gt;Spese!$G$82),"",Spese!$A$82),"")</f>
        <v/>
      </c>
      <c r="B1866" s="27">
        <f>IF(A1866="","",Spese!$B$82)</f>
        <v/>
      </c>
      <c r="C1866" s="27">
        <f>IF(A1866="","",Spese!$C$82)</f>
        <v/>
      </c>
      <c r="D1866" s="10">
        <f>IF(A1866="","",14)</f>
        <v/>
      </c>
      <c r="E1866" s="25">
        <f>IF(A1866="","",IFERROR(EDATE(Spese!$I$82,(D1866-1)*Spese!$H$82),""))</f>
        <v/>
      </c>
      <c r="F1866" s="40">
        <f>IF(A1866="","",IFERROR(IF(D1866=Spese!$G$82,Spese!$L$82-Spese!$M$82*(Spese!$G$82-1),Spese!$M$82),""))</f>
        <v/>
      </c>
      <c r="G1866" s="9">
        <f>IF(A1866="","",IFERROR(IF(Spese!$K$82="Annullato","Annullata",IF(Spese!$K$82="Sospeso","Sospesa",IF(Spese!$K$82="Da valutare","Da valutare",IF(E1866="","Da completare",IF(D1866&lt;=Spese!$J$82,"Saldata",IF(E1866&lt;Parametri!$B$3,"Scaduta",IF(E1866&lt;=Parametri!$B$3+Parametri!$B$4,"In scadenza","Programmata"))))))),"Da completare"))</f>
        <v/>
      </c>
      <c r="H1866" s="27">
        <f>IF(A1866="","",Spese!$D$82)</f>
        <v/>
      </c>
    </row>
    <row r="1867">
      <c r="A1867" s="5">
        <f>IFERROR(IF(OR(Spese!$A$82="",15&gt;Spese!$G$82),"",Spese!$A$82),"")</f>
        <v/>
      </c>
      <c r="B1867" s="23">
        <f>IF(A1867="","",Spese!$B$82)</f>
        <v/>
      </c>
      <c r="C1867" s="23">
        <f>IF(A1867="","",Spese!$C$82)</f>
        <v/>
      </c>
      <c r="D1867" s="6">
        <f>IF(A1867="","",15)</f>
        <v/>
      </c>
      <c r="E1867" s="21">
        <f>IF(A1867="","",IFERROR(EDATE(Spese!$I$82,(D1867-1)*Spese!$H$82),""))</f>
        <v/>
      </c>
      <c r="F1867" s="38">
        <f>IF(A1867="","",IFERROR(IF(D1867=Spese!$G$82,Spese!$L$82-Spese!$M$82*(Spese!$G$82-1),Spese!$M$82),""))</f>
        <v/>
      </c>
      <c r="G1867" s="5">
        <f>IF(A1867="","",IFERROR(IF(Spese!$K$82="Annullato","Annullata",IF(Spese!$K$82="Sospeso","Sospesa",IF(Spese!$K$82="Da valutare","Da valutare",IF(E1867="","Da completare",IF(D1867&lt;=Spese!$J$82,"Saldata",IF(E1867&lt;Parametri!$B$3,"Scaduta",IF(E1867&lt;=Parametri!$B$3+Parametri!$B$4,"In scadenza","Programmata"))))))),"Da completare"))</f>
        <v/>
      </c>
      <c r="H1867" s="23">
        <f>IF(A1867="","",Spese!$D$82)</f>
        <v/>
      </c>
    </row>
    <row r="1868">
      <c r="A1868" s="9">
        <f>IFERROR(IF(OR(Spese!$A$82="",16&gt;Spese!$G$82),"",Spese!$A$82),"")</f>
        <v/>
      </c>
      <c r="B1868" s="27">
        <f>IF(A1868="","",Spese!$B$82)</f>
        <v/>
      </c>
      <c r="C1868" s="27">
        <f>IF(A1868="","",Spese!$C$82)</f>
        <v/>
      </c>
      <c r="D1868" s="10">
        <f>IF(A1868="","",16)</f>
        <v/>
      </c>
      <c r="E1868" s="25">
        <f>IF(A1868="","",IFERROR(EDATE(Spese!$I$82,(D1868-1)*Spese!$H$82),""))</f>
        <v/>
      </c>
      <c r="F1868" s="40">
        <f>IF(A1868="","",IFERROR(IF(D1868=Spese!$G$82,Spese!$L$82-Spese!$M$82*(Spese!$G$82-1),Spese!$M$82),""))</f>
        <v/>
      </c>
      <c r="G1868" s="9">
        <f>IF(A1868="","",IFERROR(IF(Spese!$K$82="Annullato","Annullata",IF(Spese!$K$82="Sospeso","Sospesa",IF(Spese!$K$82="Da valutare","Da valutare",IF(E1868="","Da completare",IF(D1868&lt;=Spese!$J$82,"Saldata",IF(E1868&lt;Parametri!$B$3,"Scaduta",IF(E1868&lt;=Parametri!$B$3+Parametri!$B$4,"In scadenza","Programmata"))))))),"Da completare"))</f>
        <v/>
      </c>
      <c r="H1868" s="27">
        <f>IF(A1868="","",Spese!$D$82)</f>
        <v/>
      </c>
    </row>
    <row r="1869">
      <c r="A1869" s="5">
        <f>IFERROR(IF(OR(Spese!$A$82="",17&gt;Spese!$G$82),"",Spese!$A$82),"")</f>
        <v/>
      </c>
      <c r="B1869" s="23">
        <f>IF(A1869="","",Spese!$B$82)</f>
        <v/>
      </c>
      <c r="C1869" s="23">
        <f>IF(A1869="","",Spese!$C$82)</f>
        <v/>
      </c>
      <c r="D1869" s="6">
        <f>IF(A1869="","",17)</f>
        <v/>
      </c>
      <c r="E1869" s="21">
        <f>IF(A1869="","",IFERROR(EDATE(Spese!$I$82,(D1869-1)*Spese!$H$82),""))</f>
        <v/>
      </c>
      <c r="F1869" s="38">
        <f>IF(A1869="","",IFERROR(IF(D1869=Spese!$G$82,Spese!$L$82-Spese!$M$82*(Spese!$G$82-1),Spese!$M$82),""))</f>
        <v/>
      </c>
      <c r="G1869" s="5">
        <f>IF(A1869="","",IFERROR(IF(Spese!$K$82="Annullato","Annullata",IF(Spese!$K$82="Sospeso","Sospesa",IF(Spese!$K$82="Da valutare","Da valutare",IF(E1869="","Da completare",IF(D1869&lt;=Spese!$J$82,"Saldata",IF(E1869&lt;Parametri!$B$3,"Scaduta",IF(E1869&lt;=Parametri!$B$3+Parametri!$B$4,"In scadenza","Programmata"))))))),"Da completare"))</f>
        <v/>
      </c>
      <c r="H1869" s="23">
        <f>IF(A1869="","",Spese!$D$82)</f>
        <v/>
      </c>
    </row>
    <row r="1870">
      <c r="A1870" s="9">
        <f>IFERROR(IF(OR(Spese!$A$82="",18&gt;Spese!$G$82),"",Spese!$A$82),"")</f>
        <v/>
      </c>
      <c r="B1870" s="27">
        <f>IF(A1870="","",Spese!$B$82)</f>
        <v/>
      </c>
      <c r="C1870" s="27">
        <f>IF(A1870="","",Spese!$C$82)</f>
        <v/>
      </c>
      <c r="D1870" s="10">
        <f>IF(A1870="","",18)</f>
        <v/>
      </c>
      <c r="E1870" s="25">
        <f>IF(A1870="","",IFERROR(EDATE(Spese!$I$82,(D1870-1)*Spese!$H$82),""))</f>
        <v/>
      </c>
      <c r="F1870" s="40">
        <f>IF(A1870="","",IFERROR(IF(D1870=Spese!$G$82,Spese!$L$82-Spese!$M$82*(Spese!$G$82-1),Spese!$M$82),""))</f>
        <v/>
      </c>
      <c r="G1870" s="9">
        <f>IF(A1870="","",IFERROR(IF(Spese!$K$82="Annullato","Annullata",IF(Spese!$K$82="Sospeso","Sospesa",IF(Spese!$K$82="Da valutare","Da valutare",IF(E1870="","Da completare",IF(D1870&lt;=Spese!$J$82,"Saldata",IF(E1870&lt;Parametri!$B$3,"Scaduta",IF(E1870&lt;=Parametri!$B$3+Parametri!$B$4,"In scadenza","Programmata"))))))),"Da completare"))</f>
        <v/>
      </c>
      <c r="H1870" s="27">
        <f>IF(A1870="","",Spese!$D$82)</f>
        <v/>
      </c>
    </row>
    <row r="1871">
      <c r="A1871" s="5">
        <f>IFERROR(IF(OR(Spese!$A$82="",19&gt;Spese!$G$82),"",Spese!$A$82),"")</f>
        <v/>
      </c>
      <c r="B1871" s="23">
        <f>IF(A1871="","",Spese!$B$82)</f>
        <v/>
      </c>
      <c r="C1871" s="23">
        <f>IF(A1871="","",Spese!$C$82)</f>
        <v/>
      </c>
      <c r="D1871" s="6">
        <f>IF(A1871="","",19)</f>
        <v/>
      </c>
      <c r="E1871" s="21">
        <f>IF(A1871="","",IFERROR(EDATE(Spese!$I$82,(D1871-1)*Spese!$H$82),""))</f>
        <v/>
      </c>
      <c r="F1871" s="38">
        <f>IF(A1871="","",IFERROR(IF(D1871=Spese!$G$82,Spese!$L$82-Spese!$M$82*(Spese!$G$82-1),Spese!$M$82),""))</f>
        <v/>
      </c>
      <c r="G1871" s="5">
        <f>IF(A1871="","",IFERROR(IF(Spese!$K$82="Annullato","Annullata",IF(Spese!$K$82="Sospeso","Sospesa",IF(Spese!$K$82="Da valutare","Da valutare",IF(E1871="","Da completare",IF(D1871&lt;=Spese!$J$82,"Saldata",IF(E1871&lt;Parametri!$B$3,"Scaduta",IF(E1871&lt;=Parametri!$B$3+Parametri!$B$4,"In scadenza","Programmata"))))))),"Da completare"))</f>
        <v/>
      </c>
      <c r="H1871" s="23">
        <f>IF(A1871="","",Spese!$D$82)</f>
        <v/>
      </c>
    </row>
    <row r="1872">
      <c r="A1872" s="9">
        <f>IFERROR(IF(OR(Spese!$A$82="",20&gt;Spese!$G$82),"",Spese!$A$82),"")</f>
        <v/>
      </c>
      <c r="B1872" s="27">
        <f>IF(A1872="","",Spese!$B$82)</f>
        <v/>
      </c>
      <c r="C1872" s="27">
        <f>IF(A1872="","",Spese!$C$82)</f>
        <v/>
      </c>
      <c r="D1872" s="10">
        <f>IF(A1872="","",20)</f>
        <v/>
      </c>
      <c r="E1872" s="25">
        <f>IF(A1872="","",IFERROR(EDATE(Spese!$I$82,(D1872-1)*Spese!$H$82),""))</f>
        <v/>
      </c>
      <c r="F1872" s="40">
        <f>IF(A1872="","",IFERROR(IF(D1872=Spese!$G$82,Spese!$L$82-Spese!$M$82*(Spese!$G$82-1),Spese!$M$82),""))</f>
        <v/>
      </c>
      <c r="G1872" s="9">
        <f>IF(A1872="","",IFERROR(IF(Spese!$K$82="Annullato","Annullata",IF(Spese!$K$82="Sospeso","Sospesa",IF(Spese!$K$82="Da valutare","Da valutare",IF(E1872="","Da completare",IF(D1872&lt;=Spese!$J$82,"Saldata",IF(E1872&lt;Parametri!$B$3,"Scaduta",IF(E1872&lt;=Parametri!$B$3+Parametri!$B$4,"In scadenza","Programmata"))))))),"Da completare"))</f>
        <v/>
      </c>
      <c r="H1872" s="27">
        <f>IF(A1872="","",Spese!$D$82)</f>
        <v/>
      </c>
    </row>
    <row r="1873">
      <c r="A1873" s="5">
        <f>IFERROR(IF(OR(Spese!$A$82="",21&gt;Spese!$G$82),"",Spese!$A$82),"")</f>
        <v/>
      </c>
      <c r="B1873" s="23">
        <f>IF(A1873="","",Spese!$B$82)</f>
        <v/>
      </c>
      <c r="C1873" s="23">
        <f>IF(A1873="","",Spese!$C$82)</f>
        <v/>
      </c>
      <c r="D1873" s="6">
        <f>IF(A1873="","",21)</f>
        <v/>
      </c>
      <c r="E1873" s="21">
        <f>IF(A1873="","",IFERROR(EDATE(Spese!$I$82,(D1873-1)*Spese!$H$82),""))</f>
        <v/>
      </c>
      <c r="F1873" s="38">
        <f>IF(A1873="","",IFERROR(IF(D1873=Spese!$G$82,Spese!$L$82-Spese!$M$82*(Spese!$G$82-1),Spese!$M$82),""))</f>
        <v/>
      </c>
      <c r="G1873" s="5">
        <f>IF(A1873="","",IFERROR(IF(Spese!$K$82="Annullato","Annullata",IF(Spese!$K$82="Sospeso","Sospesa",IF(Spese!$K$82="Da valutare","Da valutare",IF(E1873="","Da completare",IF(D1873&lt;=Spese!$J$82,"Saldata",IF(E1873&lt;Parametri!$B$3,"Scaduta",IF(E1873&lt;=Parametri!$B$3+Parametri!$B$4,"In scadenza","Programmata"))))))),"Da completare"))</f>
        <v/>
      </c>
      <c r="H1873" s="23">
        <f>IF(A1873="","",Spese!$D$82)</f>
        <v/>
      </c>
    </row>
    <row r="1874">
      <c r="A1874" s="9">
        <f>IFERROR(IF(OR(Spese!$A$82="",22&gt;Spese!$G$82),"",Spese!$A$82),"")</f>
        <v/>
      </c>
      <c r="B1874" s="27">
        <f>IF(A1874="","",Spese!$B$82)</f>
        <v/>
      </c>
      <c r="C1874" s="27">
        <f>IF(A1874="","",Spese!$C$82)</f>
        <v/>
      </c>
      <c r="D1874" s="10">
        <f>IF(A1874="","",22)</f>
        <v/>
      </c>
      <c r="E1874" s="25">
        <f>IF(A1874="","",IFERROR(EDATE(Spese!$I$82,(D1874-1)*Spese!$H$82),""))</f>
        <v/>
      </c>
      <c r="F1874" s="40">
        <f>IF(A1874="","",IFERROR(IF(D1874=Spese!$G$82,Spese!$L$82-Spese!$M$82*(Spese!$G$82-1),Spese!$M$82),""))</f>
        <v/>
      </c>
      <c r="G1874" s="9">
        <f>IF(A1874="","",IFERROR(IF(Spese!$K$82="Annullato","Annullata",IF(Spese!$K$82="Sospeso","Sospesa",IF(Spese!$K$82="Da valutare","Da valutare",IF(E1874="","Da completare",IF(D1874&lt;=Spese!$J$82,"Saldata",IF(E1874&lt;Parametri!$B$3,"Scaduta",IF(E1874&lt;=Parametri!$B$3+Parametri!$B$4,"In scadenza","Programmata"))))))),"Da completare"))</f>
        <v/>
      </c>
      <c r="H1874" s="27">
        <f>IF(A1874="","",Spese!$D$82)</f>
        <v/>
      </c>
    </row>
    <row r="1875">
      <c r="A1875" s="5">
        <f>IFERROR(IF(OR(Spese!$A$82="",23&gt;Spese!$G$82),"",Spese!$A$82),"")</f>
        <v/>
      </c>
      <c r="B1875" s="23">
        <f>IF(A1875="","",Spese!$B$82)</f>
        <v/>
      </c>
      <c r="C1875" s="23">
        <f>IF(A1875="","",Spese!$C$82)</f>
        <v/>
      </c>
      <c r="D1875" s="6">
        <f>IF(A1875="","",23)</f>
        <v/>
      </c>
      <c r="E1875" s="21">
        <f>IF(A1875="","",IFERROR(EDATE(Spese!$I$82,(D1875-1)*Spese!$H$82),""))</f>
        <v/>
      </c>
      <c r="F1875" s="38">
        <f>IF(A1875="","",IFERROR(IF(D1875=Spese!$G$82,Spese!$L$82-Spese!$M$82*(Spese!$G$82-1),Spese!$M$82),""))</f>
        <v/>
      </c>
      <c r="G1875" s="5">
        <f>IF(A1875="","",IFERROR(IF(Spese!$K$82="Annullato","Annullata",IF(Spese!$K$82="Sospeso","Sospesa",IF(Spese!$K$82="Da valutare","Da valutare",IF(E1875="","Da completare",IF(D1875&lt;=Spese!$J$82,"Saldata",IF(E1875&lt;Parametri!$B$3,"Scaduta",IF(E1875&lt;=Parametri!$B$3+Parametri!$B$4,"In scadenza","Programmata"))))))),"Da completare"))</f>
        <v/>
      </c>
      <c r="H1875" s="23">
        <f>IF(A1875="","",Spese!$D$82)</f>
        <v/>
      </c>
    </row>
    <row r="1876">
      <c r="A1876" s="9">
        <f>IFERROR(IF(OR(Spese!$A$82="",24&gt;Spese!$G$82),"",Spese!$A$82),"")</f>
        <v/>
      </c>
      <c r="B1876" s="27">
        <f>IF(A1876="","",Spese!$B$82)</f>
        <v/>
      </c>
      <c r="C1876" s="27">
        <f>IF(A1876="","",Spese!$C$82)</f>
        <v/>
      </c>
      <c r="D1876" s="10">
        <f>IF(A1876="","",24)</f>
        <v/>
      </c>
      <c r="E1876" s="25">
        <f>IF(A1876="","",IFERROR(EDATE(Spese!$I$82,(D1876-1)*Spese!$H$82),""))</f>
        <v/>
      </c>
      <c r="F1876" s="40">
        <f>IF(A1876="","",IFERROR(IF(D1876=Spese!$G$82,Spese!$L$82-Spese!$M$82*(Spese!$G$82-1),Spese!$M$82),""))</f>
        <v/>
      </c>
      <c r="G1876" s="9">
        <f>IF(A1876="","",IFERROR(IF(Spese!$K$82="Annullato","Annullata",IF(Spese!$K$82="Sospeso","Sospesa",IF(Spese!$K$82="Da valutare","Da valutare",IF(E1876="","Da completare",IF(D1876&lt;=Spese!$J$82,"Saldata",IF(E1876&lt;Parametri!$B$3,"Scaduta",IF(E1876&lt;=Parametri!$B$3+Parametri!$B$4,"In scadenza","Programmata"))))))),"Da completare"))</f>
        <v/>
      </c>
      <c r="H1876" s="27">
        <f>IF(A1876="","",Spese!$D$82)</f>
        <v/>
      </c>
    </row>
    <row r="1877">
      <c r="A1877" s="5">
        <f>IFERROR(IF(OR(Spese!$A$83="",1&gt;Spese!$G$83),"",Spese!$A$83),"")</f>
        <v/>
      </c>
      <c r="B1877" s="23">
        <f>IF(A1877="","",Spese!$B$83)</f>
        <v/>
      </c>
      <c r="C1877" s="23">
        <f>IF(A1877="","",Spese!$C$83)</f>
        <v/>
      </c>
      <c r="D1877" s="6">
        <f>IF(A1877="","",1)</f>
        <v/>
      </c>
      <c r="E1877" s="21">
        <f>IF(A1877="","",IFERROR(EDATE(Spese!$I$83,(D1877-1)*Spese!$H$83),""))</f>
        <v/>
      </c>
      <c r="F1877" s="38">
        <f>IF(A1877="","",IFERROR(IF(D1877=Spese!$G$83,Spese!$L$83-Spese!$M$83*(Spese!$G$83-1),Spese!$M$83),""))</f>
        <v/>
      </c>
      <c r="G1877" s="5">
        <f>IF(A1877="","",IFERROR(IF(Spese!$K$83="Annullato","Annullata",IF(Spese!$K$83="Sospeso","Sospesa",IF(Spese!$K$83="Da valutare","Da valutare",IF(E1877="","Da completare",IF(D1877&lt;=Spese!$J$83,"Saldata",IF(E1877&lt;Parametri!$B$3,"Scaduta",IF(E1877&lt;=Parametri!$B$3+Parametri!$B$4,"In scadenza","Programmata"))))))),"Da completare"))</f>
        <v/>
      </c>
      <c r="H1877" s="23">
        <f>IF(A1877="","",Spese!$D$83)</f>
        <v/>
      </c>
    </row>
    <row r="1878">
      <c r="A1878" s="9">
        <f>IFERROR(IF(OR(Spese!$A$83="",2&gt;Spese!$G$83),"",Spese!$A$83),"")</f>
        <v/>
      </c>
      <c r="B1878" s="27">
        <f>IF(A1878="","",Spese!$B$83)</f>
        <v/>
      </c>
      <c r="C1878" s="27">
        <f>IF(A1878="","",Spese!$C$83)</f>
        <v/>
      </c>
      <c r="D1878" s="10">
        <f>IF(A1878="","",2)</f>
        <v/>
      </c>
      <c r="E1878" s="25">
        <f>IF(A1878="","",IFERROR(EDATE(Spese!$I$83,(D1878-1)*Spese!$H$83),""))</f>
        <v/>
      </c>
      <c r="F1878" s="40">
        <f>IF(A1878="","",IFERROR(IF(D1878=Spese!$G$83,Spese!$L$83-Spese!$M$83*(Spese!$G$83-1),Spese!$M$83),""))</f>
        <v/>
      </c>
      <c r="G1878" s="9">
        <f>IF(A1878="","",IFERROR(IF(Spese!$K$83="Annullato","Annullata",IF(Spese!$K$83="Sospeso","Sospesa",IF(Spese!$K$83="Da valutare","Da valutare",IF(E1878="","Da completare",IF(D1878&lt;=Spese!$J$83,"Saldata",IF(E1878&lt;Parametri!$B$3,"Scaduta",IF(E1878&lt;=Parametri!$B$3+Parametri!$B$4,"In scadenza","Programmata"))))))),"Da completare"))</f>
        <v/>
      </c>
      <c r="H1878" s="27">
        <f>IF(A1878="","",Spese!$D$83)</f>
        <v/>
      </c>
    </row>
    <row r="1879">
      <c r="A1879" s="5">
        <f>IFERROR(IF(OR(Spese!$A$83="",3&gt;Spese!$G$83),"",Spese!$A$83),"")</f>
        <v/>
      </c>
      <c r="B1879" s="23">
        <f>IF(A1879="","",Spese!$B$83)</f>
        <v/>
      </c>
      <c r="C1879" s="23">
        <f>IF(A1879="","",Spese!$C$83)</f>
        <v/>
      </c>
      <c r="D1879" s="6">
        <f>IF(A1879="","",3)</f>
        <v/>
      </c>
      <c r="E1879" s="21">
        <f>IF(A1879="","",IFERROR(EDATE(Spese!$I$83,(D1879-1)*Spese!$H$83),""))</f>
        <v/>
      </c>
      <c r="F1879" s="38">
        <f>IF(A1879="","",IFERROR(IF(D1879=Spese!$G$83,Spese!$L$83-Spese!$M$83*(Spese!$G$83-1),Spese!$M$83),""))</f>
        <v/>
      </c>
      <c r="G1879" s="5">
        <f>IF(A1879="","",IFERROR(IF(Spese!$K$83="Annullato","Annullata",IF(Spese!$K$83="Sospeso","Sospesa",IF(Spese!$K$83="Da valutare","Da valutare",IF(E1879="","Da completare",IF(D1879&lt;=Spese!$J$83,"Saldata",IF(E1879&lt;Parametri!$B$3,"Scaduta",IF(E1879&lt;=Parametri!$B$3+Parametri!$B$4,"In scadenza","Programmata"))))))),"Da completare"))</f>
        <v/>
      </c>
      <c r="H1879" s="23">
        <f>IF(A1879="","",Spese!$D$83)</f>
        <v/>
      </c>
    </row>
    <row r="1880">
      <c r="A1880" s="9">
        <f>IFERROR(IF(OR(Spese!$A$83="",4&gt;Spese!$G$83),"",Spese!$A$83),"")</f>
        <v/>
      </c>
      <c r="B1880" s="27">
        <f>IF(A1880="","",Spese!$B$83)</f>
        <v/>
      </c>
      <c r="C1880" s="27">
        <f>IF(A1880="","",Spese!$C$83)</f>
        <v/>
      </c>
      <c r="D1880" s="10">
        <f>IF(A1880="","",4)</f>
        <v/>
      </c>
      <c r="E1880" s="25">
        <f>IF(A1880="","",IFERROR(EDATE(Spese!$I$83,(D1880-1)*Spese!$H$83),""))</f>
        <v/>
      </c>
      <c r="F1880" s="40">
        <f>IF(A1880="","",IFERROR(IF(D1880=Spese!$G$83,Spese!$L$83-Spese!$M$83*(Spese!$G$83-1),Spese!$M$83),""))</f>
        <v/>
      </c>
      <c r="G1880" s="9">
        <f>IF(A1880="","",IFERROR(IF(Spese!$K$83="Annullato","Annullata",IF(Spese!$K$83="Sospeso","Sospesa",IF(Spese!$K$83="Da valutare","Da valutare",IF(E1880="","Da completare",IF(D1880&lt;=Spese!$J$83,"Saldata",IF(E1880&lt;Parametri!$B$3,"Scaduta",IF(E1880&lt;=Parametri!$B$3+Parametri!$B$4,"In scadenza","Programmata"))))))),"Da completare"))</f>
        <v/>
      </c>
      <c r="H1880" s="27">
        <f>IF(A1880="","",Spese!$D$83)</f>
        <v/>
      </c>
    </row>
    <row r="1881">
      <c r="A1881" s="5">
        <f>IFERROR(IF(OR(Spese!$A$83="",5&gt;Spese!$G$83),"",Spese!$A$83),"")</f>
        <v/>
      </c>
      <c r="B1881" s="23">
        <f>IF(A1881="","",Spese!$B$83)</f>
        <v/>
      </c>
      <c r="C1881" s="23">
        <f>IF(A1881="","",Spese!$C$83)</f>
        <v/>
      </c>
      <c r="D1881" s="6">
        <f>IF(A1881="","",5)</f>
        <v/>
      </c>
      <c r="E1881" s="21">
        <f>IF(A1881="","",IFERROR(EDATE(Spese!$I$83,(D1881-1)*Spese!$H$83),""))</f>
        <v/>
      </c>
      <c r="F1881" s="38">
        <f>IF(A1881="","",IFERROR(IF(D1881=Spese!$G$83,Spese!$L$83-Spese!$M$83*(Spese!$G$83-1),Spese!$M$83),""))</f>
        <v/>
      </c>
      <c r="G1881" s="5">
        <f>IF(A1881="","",IFERROR(IF(Spese!$K$83="Annullato","Annullata",IF(Spese!$K$83="Sospeso","Sospesa",IF(Spese!$K$83="Da valutare","Da valutare",IF(E1881="","Da completare",IF(D1881&lt;=Spese!$J$83,"Saldata",IF(E1881&lt;Parametri!$B$3,"Scaduta",IF(E1881&lt;=Parametri!$B$3+Parametri!$B$4,"In scadenza","Programmata"))))))),"Da completare"))</f>
        <v/>
      </c>
      <c r="H1881" s="23">
        <f>IF(A1881="","",Spese!$D$83)</f>
        <v/>
      </c>
    </row>
    <row r="1882">
      <c r="A1882" s="9">
        <f>IFERROR(IF(OR(Spese!$A$83="",6&gt;Spese!$G$83),"",Spese!$A$83),"")</f>
        <v/>
      </c>
      <c r="B1882" s="27">
        <f>IF(A1882="","",Spese!$B$83)</f>
        <v/>
      </c>
      <c r="C1882" s="27">
        <f>IF(A1882="","",Spese!$C$83)</f>
        <v/>
      </c>
      <c r="D1882" s="10">
        <f>IF(A1882="","",6)</f>
        <v/>
      </c>
      <c r="E1882" s="25">
        <f>IF(A1882="","",IFERROR(EDATE(Spese!$I$83,(D1882-1)*Spese!$H$83),""))</f>
        <v/>
      </c>
      <c r="F1882" s="40">
        <f>IF(A1882="","",IFERROR(IF(D1882=Spese!$G$83,Spese!$L$83-Spese!$M$83*(Spese!$G$83-1),Spese!$M$83),""))</f>
        <v/>
      </c>
      <c r="G1882" s="9">
        <f>IF(A1882="","",IFERROR(IF(Spese!$K$83="Annullato","Annullata",IF(Spese!$K$83="Sospeso","Sospesa",IF(Spese!$K$83="Da valutare","Da valutare",IF(E1882="","Da completare",IF(D1882&lt;=Spese!$J$83,"Saldata",IF(E1882&lt;Parametri!$B$3,"Scaduta",IF(E1882&lt;=Parametri!$B$3+Parametri!$B$4,"In scadenza","Programmata"))))))),"Da completare"))</f>
        <v/>
      </c>
      <c r="H1882" s="27">
        <f>IF(A1882="","",Spese!$D$83)</f>
        <v/>
      </c>
    </row>
    <row r="1883">
      <c r="A1883" s="5">
        <f>IFERROR(IF(OR(Spese!$A$83="",7&gt;Spese!$G$83),"",Spese!$A$83),"")</f>
        <v/>
      </c>
      <c r="B1883" s="23">
        <f>IF(A1883="","",Spese!$B$83)</f>
        <v/>
      </c>
      <c r="C1883" s="23">
        <f>IF(A1883="","",Spese!$C$83)</f>
        <v/>
      </c>
      <c r="D1883" s="6">
        <f>IF(A1883="","",7)</f>
        <v/>
      </c>
      <c r="E1883" s="21">
        <f>IF(A1883="","",IFERROR(EDATE(Spese!$I$83,(D1883-1)*Spese!$H$83),""))</f>
        <v/>
      </c>
      <c r="F1883" s="38">
        <f>IF(A1883="","",IFERROR(IF(D1883=Spese!$G$83,Spese!$L$83-Spese!$M$83*(Spese!$G$83-1),Spese!$M$83),""))</f>
        <v/>
      </c>
      <c r="G1883" s="5">
        <f>IF(A1883="","",IFERROR(IF(Spese!$K$83="Annullato","Annullata",IF(Spese!$K$83="Sospeso","Sospesa",IF(Spese!$K$83="Da valutare","Da valutare",IF(E1883="","Da completare",IF(D1883&lt;=Spese!$J$83,"Saldata",IF(E1883&lt;Parametri!$B$3,"Scaduta",IF(E1883&lt;=Parametri!$B$3+Parametri!$B$4,"In scadenza","Programmata"))))))),"Da completare"))</f>
        <v/>
      </c>
      <c r="H1883" s="23">
        <f>IF(A1883="","",Spese!$D$83)</f>
        <v/>
      </c>
    </row>
    <row r="1884">
      <c r="A1884" s="9">
        <f>IFERROR(IF(OR(Spese!$A$83="",8&gt;Spese!$G$83),"",Spese!$A$83),"")</f>
        <v/>
      </c>
      <c r="B1884" s="27">
        <f>IF(A1884="","",Spese!$B$83)</f>
        <v/>
      </c>
      <c r="C1884" s="27">
        <f>IF(A1884="","",Spese!$C$83)</f>
        <v/>
      </c>
      <c r="D1884" s="10">
        <f>IF(A1884="","",8)</f>
        <v/>
      </c>
      <c r="E1884" s="25">
        <f>IF(A1884="","",IFERROR(EDATE(Spese!$I$83,(D1884-1)*Spese!$H$83),""))</f>
        <v/>
      </c>
      <c r="F1884" s="40">
        <f>IF(A1884="","",IFERROR(IF(D1884=Spese!$G$83,Spese!$L$83-Spese!$M$83*(Spese!$G$83-1),Spese!$M$83),""))</f>
        <v/>
      </c>
      <c r="G1884" s="9">
        <f>IF(A1884="","",IFERROR(IF(Spese!$K$83="Annullato","Annullata",IF(Spese!$K$83="Sospeso","Sospesa",IF(Spese!$K$83="Da valutare","Da valutare",IF(E1884="","Da completare",IF(D1884&lt;=Spese!$J$83,"Saldata",IF(E1884&lt;Parametri!$B$3,"Scaduta",IF(E1884&lt;=Parametri!$B$3+Parametri!$B$4,"In scadenza","Programmata"))))))),"Da completare"))</f>
        <v/>
      </c>
      <c r="H1884" s="27">
        <f>IF(A1884="","",Spese!$D$83)</f>
        <v/>
      </c>
    </row>
    <row r="1885">
      <c r="A1885" s="5">
        <f>IFERROR(IF(OR(Spese!$A$83="",9&gt;Spese!$G$83),"",Spese!$A$83),"")</f>
        <v/>
      </c>
      <c r="B1885" s="23">
        <f>IF(A1885="","",Spese!$B$83)</f>
        <v/>
      </c>
      <c r="C1885" s="23">
        <f>IF(A1885="","",Spese!$C$83)</f>
        <v/>
      </c>
      <c r="D1885" s="6">
        <f>IF(A1885="","",9)</f>
        <v/>
      </c>
      <c r="E1885" s="21">
        <f>IF(A1885="","",IFERROR(EDATE(Spese!$I$83,(D1885-1)*Spese!$H$83),""))</f>
        <v/>
      </c>
      <c r="F1885" s="38">
        <f>IF(A1885="","",IFERROR(IF(D1885=Spese!$G$83,Spese!$L$83-Spese!$M$83*(Spese!$G$83-1),Spese!$M$83),""))</f>
        <v/>
      </c>
      <c r="G1885" s="5">
        <f>IF(A1885="","",IFERROR(IF(Spese!$K$83="Annullato","Annullata",IF(Spese!$K$83="Sospeso","Sospesa",IF(Spese!$K$83="Da valutare","Da valutare",IF(E1885="","Da completare",IF(D1885&lt;=Spese!$J$83,"Saldata",IF(E1885&lt;Parametri!$B$3,"Scaduta",IF(E1885&lt;=Parametri!$B$3+Parametri!$B$4,"In scadenza","Programmata"))))))),"Da completare"))</f>
        <v/>
      </c>
      <c r="H1885" s="23">
        <f>IF(A1885="","",Spese!$D$83)</f>
        <v/>
      </c>
    </row>
    <row r="1886">
      <c r="A1886" s="9">
        <f>IFERROR(IF(OR(Spese!$A$83="",10&gt;Spese!$G$83),"",Spese!$A$83),"")</f>
        <v/>
      </c>
      <c r="B1886" s="27">
        <f>IF(A1886="","",Spese!$B$83)</f>
        <v/>
      </c>
      <c r="C1886" s="27">
        <f>IF(A1886="","",Spese!$C$83)</f>
        <v/>
      </c>
      <c r="D1886" s="10">
        <f>IF(A1886="","",10)</f>
        <v/>
      </c>
      <c r="E1886" s="25">
        <f>IF(A1886="","",IFERROR(EDATE(Spese!$I$83,(D1886-1)*Spese!$H$83),""))</f>
        <v/>
      </c>
      <c r="F1886" s="40">
        <f>IF(A1886="","",IFERROR(IF(D1886=Spese!$G$83,Spese!$L$83-Spese!$M$83*(Spese!$G$83-1),Spese!$M$83),""))</f>
        <v/>
      </c>
      <c r="G1886" s="9">
        <f>IF(A1886="","",IFERROR(IF(Spese!$K$83="Annullato","Annullata",IF(Spese!$K$83="Sospeso","Sospesa",IF(Spese!$K$83="Da valutare","Da valutare",IF(E1886="","Da completare",IF(D1886&lt;=Spese!$J$83,"Saldata",IF(E1886&lt;Parametri!$B$3,"Scaduta",IF(E1886&lt;=Parametri!$B$3+Parametri!$B$4,"In scadenza","Programmata"))))))),"Da completare"))</f>
        <v/>
      </c>
      <c r="H1886" s="27">
        <f>IF(A1886="","",Spese!$D$83)</f>
        <v/>
      </c>
    </row>
    <row r="1887">
      <c r="A1887" s="5">
        <f>IFERROR(IF(OR(Spese!$A$83="",11&gt;Spese!$G$83),"",Spese!$A$83),"")</f>
        <v/>
      </c>
      <c r="B1887" s="23">
        <f>IF(A1887="","",Spese!$B$83)</f>
        <v/>
      </c>
      <c r="C1887" s="23">
        <f>IF(A1887="","",Spese!$C$83)</f>
        <v/>
      </c>
      <c r="D1887" s="6">
        <f>IF(A1887="","",11)</f>
        <v/>
      </c>
      <c r="E1887" s="21">
        <f>IF(A1887="","",IFERROR(EDATE(Spese!$I$83,(D1887-1)*Spese!$H$83),""))</f>
        <v/>
      </c>
      <c r="F1887" s="38">
        <f>IF(A1887="","",IFERROR(IF(D1887=Spese!$G$83,Spese!$L$83-Spese!$M$83*(Spese!$G$83-1),Spese!$M$83),""))</f>
        <v/>
      </c>
      <c r="G1887" s="5">
        <f>IF(A1887="","",IFERROR(IF(Spese!$K$83="Annullato","Annullata",IF(Spese!$K$83="Sospeso","Sospesa",IF(Spese!$K$83="Da valutare","Da valutare",IF(E1887="","Da completare",IF(D1887&lt;=Spese!$J$83,"Saldata",IF(E1887&lt;Parametri!$B$3,"Scaduta",IF(E1887&lt;=Parametri!$B$3+Parametri!$B$4,"In scadenza","Programmata"))))))),"Da completare"))</f>
        <v/>
      </c>
      <c r="H1887" s="23">
        <f>IF(A1887="","",Spese!$D$83)</f>
        <v/>
      </c>
    </row>
    <row r="1888">
      <c r="A1888" s="9">
        <f>IFERROR(IF(OR(Spese!$A$83="",12&gt;Spese!$G$83),"",Spese!$A$83),"")</f>
        <v/>
      </c>
      <c r="B1888" s="27">
        <f>IF(A1888="","",Spese!$B$83)</f>
        <v/>
      </c>
      <c r="C1888" s="27">
        <f>IF(A1888="","",Spese!$C$83)</f>
        <v/>
      </c>
      <c r="D1888" s="10">
        <f>IF(A1888="","",12)</f>
        <v/>
      </c>
      <c r="E1888" s="25">
        <f>IF(A1888="","",IFERROR(EDATE(Spese!$I$83,(D1888-1)*Spese!$H$83),""))</f>
        <v/>
      </c>
      <c r="F1888" s="40">
        <f>IF(A1888="","",IFERROR(IF(D1888=Spese!$G$83,Spese!$L$83-Spese!$M$83*(Spese!$G$83-1),Spese!$M$83),""))</f>
        <v/>
      </c>
      <c r="G1888" s="9">
        <f>IF(A1888="","",IFERROR(IF(Spese!$K$83="Annullato","Annullata",IF(Spese!$K$83="Sospeso","Sospesa",IF(Spese!$K$83="Da valutare","Da valutare",IF(E1888="","Da completare",IF(D1888&lt;=Spese!$J$83,"Saldata",IF(E1888&lt;Parametri!$B$3,"Scaduta",IF(E1888&lt;=Parametri!$B$3+Parametri!$B$4,"In scadenza","Programmata"))))))),"Da completare"))</f>
        <v/>
      </c>
      <c r="H1888" s="27">
        <f>IF(A1888="","",Spese!$D$83)</f>
        <v/>
      </c>
    </row>
    <row r="1889">
      <c r="A1889" s="5">
        <f>IFERROR(IF(OR(Spese!$A$83="",13&gt;Spese!$G$83),"",Spese!$A$83),"")</f>
        <v/>
      </c>
      <c r="B1889" s="23">
        <f>IF(A1889="","",Spese!$B$83)</f>
        <v/>
      </c>
      <c r="C1889" s="23">
        <f>IF(A1889="","",Spese!$C$83)</f>
        <v/>
      </c>
      <c r="D1889" s="6">
        <f>IF(A1889="","",13)</f>
        <v/>
      </c>
      <c r="E1889" s="21">
        <f>IF(A1889="","",IFERROR(EDATE(Spese!$I$83,(D1889-1)*Spese!$H$83),""))</f>
        <v/>
      </c>
      <c r="F1889" s="38">
        <f>IF(A1889="","",IFERROR(IF(D1889=Spese!$G$83,Spese!$L$83-Spese!$M$83*(Spese!$G$83-1),Spese!$M$83),""))</f>
        <v/>
      </c>
      <c r="G1889" s="5">
        <f>IF(A1889="","",IFERROR(IF(Spese!$K$83="Annullato","Annullata",IF(Spese!$K$83="Sospeso","Sospesa",IF(Spese!$K$83="Da valutare","Da valutare",IF(E1889="","Da completare",IF(D1889&lt;=Spese!$J$83,"Saldata",IF(E1889&lt;Parametri!$B$3,"Scaduta",IF(E1889&lt;=Parametri!$B$3+Parametri!$B$4,"In scadenza","Programmata"))))))),"Da completare"))</f>
        <v/>
      </c>
      <c r="H1889" s="23">
        <f>IF(A1889="","",Spese!$D$83)</f>
        <v/>
      </c>
    </row>
    <row r="1890">
      <c r="A1890" s="9">
        <f>IFERROR(IF(OR(Spese!$A$83="",14&gt;Spese!$G$83),"",Spese!$A$83),"")</f>
        <v/>
      </c>
      <c r="B1890" s="27">
        <f>IF(A1890="","",Spese!$B$83)</f>
        <v/>
      </c>
      <c r="C1890" s="27">
        <f>IF(A1890="","",Spese!$C$83)</f>
        <v/>
      </c>
      <c r="D1890" s="10">
        <f>IF(A1890="","",14)</f>
        <v/>
      </c>
      <c r="E1890" s="25">
        <f>IF(A1890="","",IFERROR(EDATE(Spese!$I$83,(D1890-1)*Spese!$H$83),""))</f>
        <v/>
      </c>
      <c r="F1890" s="40">
        <f>IF(A1890="","",IFERROR(IF(D1890=Spese!$G$83,Spese!$L$83-Spese!$M$83*(Spese!$G$83-1),Spese!$M$83),""))</f>
        <v/>
      </c>
      <c r="G1890" s="9">
        <f>IF(A1890="","",IFERROR(IF(Spese!$K$83="Annullato","Annullata",IF(Spese!$K$83="Sospeso","Sospesa",IF(Spese!$K$83="Da valutare","Da valutare",IF(E1890="","Da completare",IF(D1890&lt;=Spese!$J$83,"Saldata",IF(E1890&lt;Parametri!$B$3,"Scaduta",IF(E1890&lt;=Parametri!$B$3+Parametri!$B$4,"In scadenza","Programmata"))))))),"Da completare"))</f>
        <v/>
      </c>
      <c r="H1890" s="27">
        <f>IF(A1890="","",Spese!$D$83)</f>
        <v/>
      </c>
    </row>
    <row r="1891">
      <c r="A1891" s="5">
        <f>IFERROR(IF(OR(Spese!$A$83="",15&gt;Spese!$G$83),"",Spese!$A$83),"")</f>
        <v/>
      </c>
      <c r="B1891" s="23">
        <f>IF(A1891="","",Spese!$B$83)</f>
        <v/>
      </c>
      <c r="C1891" s="23">
        <f>IF(A1891="","",Spese!$C$83)</f>
        <v/>
      </c>
      <c r="D1891" s="6">
        <f>IF(A1891="","",15)</f>
        <v/>
      </c>
      <c r="E1891" s="21">
        <f>IF(A1891="","",IFERROR(EDATE(Spese!$I$83,(D1891-1)*Spese!$H$83),""))</f>
        <v/>
      </c>
      <c r="F1891" s="38">
        <f>IF(A1891="","",IFERROR(IF(D1891=Spese!$G$83,Spese!$L$83-Spese!$M$83*(Spese!$G$83-1),Spese!$M$83),""))</f>
        <v/>
      </c>
      <c r="G1891" s="5">
        <f>IF(A1891="","",IFERROR(IF(Spese!$K$83="Annullato","Annullata",IF(Spese!$K$83="Sospeso","Sospesa",IF(Spese!$K$83="Da valutare","Da valutare",IF(E1891="","Da completare",IF(D1891&lt;=Spese!$J$83,"Saldata",IF(E1891&lt;Parametri!$B$3,"Scaduta",IF(E1891&lt;=Parametri!$B$3+Parametri!$B$4,"In scadenza","Programmata"))))))),"Da completare"))</f>
        <v/>
      </c>
      <c r="H1891" s="23">
        <f>IF(A1891="","",Spese!$D$83)</f>
        <v/>
      </c>
    </row>
    <row r="1892">
      <c r="A1892" s="9">
        <f>IFERROR(IF(OR(Spese!$A$83="",16&gt;Spese!$G$83),"",Spese!$A$83),"")</f>
        <v/>
      </c>
      <c r="B1892" s="27">
        <f>IF(A1892="","",Spese!$B$83)</f>
        <v/>
      </c>
      <c r="C1892" s="27">
        <f>IF(A1892="","",Spese!$C$83)</f>
        <v/>
      </c>
      <c r="D1892" s="10">
        <f>IF(A1892="","",16)</f>
        <v/>
      </c>
      <c r="E1892" s="25">
        <f>IF(A1892="","",IFERROR(EDATE(Spese!$I$83,(D1892-1)*Spese!$H$83),""))</f>
        <v/>
      </c>
      <c r="F1892" s="40">
        <f>IF(A1892="","",IFERROR(IF(D1892=Spese!$G$83,Spese!$L$83-Spese!$M$83*(Spese!$G$83-1),Spese!$M$83),""))</f>
        <v/>
      </c>
      <c r="G1892" s="9">
        <f>IF(A1892="","",IFERROR(IF(Spese!$K$83="Annullato","Annullata",IF(Spese!$K$83="Sospeso","Sospesa",IF(Spese!$K$83="Da valutare","Da valutare",IF(E1892="","Da completare",IF(D1892&lt;=Spese!$J$83,"Saldata",IF(E1892&lt;Parametri!$B$3,"Scaduta",IF(E1892&lt;=Parametri!$B$3+Parametri!$B$4,"In scadenza","Programmata"))))))),"Da completare"))</f>
        <v/>
      </c>
      <c r="H1892" s="27">
        <f>IF(A1892="","",Spese!$D$83)</f>
        <v/>
      </c>
    </row>
    <row r="1893">
      <c r="A1893" s="5">
        <f>IFERROR(IF(OR(Spese!$A$83="",17&gt;Spese!$G$83),"",Spese!$A$83),"")</f>
        <v/>
      </c>
      <c r="B1893" s="23">
        <f>IF(A1893="","",Spese!$B$83)</f>
        <v/>
      </c>
      <c r="C1893" s="23">
        <f>IF(A1893="","",Spese!$C$83)</f>
        <v/>
      </c>
      <c r="D1893" s="6">
        <f>IF(A1893="","",17)</f>
        <v/>
      </c>
      <c r="E1893" s="21">
        <f>IF(A1893="","",IFERROR(EDATE(Spese!$I$83,(D1893-1)*Spese!$H$83),""))</f>
        <v/>
      </c>
      <c r="F1893" s="38">
        <f>IF(A1893="","",IFERROR(IF(D1893=Spese!$G$83,Spese!$L$83-Spese!$M$83*(Spese!$G$83-1),Spese!$M$83),""))</f>
        <v/>
      </c>
      <c r="G1893" s="5">
        <f>IF(A1893="","",IFERROR(IF(Spese!$K$83="Annullato","Annullata",IF(Spese!$K$83="Sospeso","Sospesa",IF(Spese!$K$83="Da valutare","Da valutare",IF(E1893="","Da completare",IF(D1893&lt;=Spese!$J$83,"Saldata",IF(E1893&lt;Parametri!$B$3,"Scaduta",IF(E1893&lt;=Parametri!$B$3+Parametri!$B$4,"In scadenza","Programmata"))))))),"Da completare"))</f>
        <v/>
      </c>
      <c r="H1893" s="23">
        <f>IF(A1893="","",Spese!$D$83)</f>
        <v/>
      </c>
    </row>
    <row r="1894">
      <c r="A1894" s="9">
        <f>IFERROR(IF(OR(Spese!$A$83="",18&gt;Spese!$G$83),"",Spese!$A$83),"")</f>
        <v/>
      </c>
      <c r="B1894" s="27">
        <f>IF(A1894="","",Spese!$B$83)</f>
        <v/>
      </c>
      <c r="C1894" s="27">
        <f>IF(A1894="","",Spese!$C$83)</f>
        <v/>
      </c>
      <c r="D1894" s="10">
        <f>IF(A1894="","",18)</f>
        <v/>
      </c>
      <c r="E1894" s="25">
        <f>IF(A1894="","",IFERROR(EDATE(Spese!$I$83,(D1894-1)*Spese!$H$83),""))</f>
        <v/>
      </c>
      <c r="F1894" s="40">
        <f>IF(A1894="","",IFERROR(IF(D1894=Spese!$G$83,Spese!$L$83-Spese!$M$83*(Spese!$G$83-1),Spese!$M$83),""))</f>
        <v/>
      </c>
      <c r="G1894" s="9">
        <f>IF(A1894="","",IFERROR(IF(Spese!$K$83="Annullato","Annullata",IF(Spese!$K$83="Sospeso","Sospesa",IF(Spese!$K$83="Da valutare","Da valutare",IF(E1894="","Da completare",IF(D1894&lt;=Spese!$J$83,"Saldata",IF(E1894&lt;Parametri!$B$3,"Scaduta",IF(E1894&lt;=Parametri!$B$3+Parametri!$B$4,"In scadenza","Programmata"))))))),"Da completare"))</f>
        <v/>
      </c>
      <c r="H1894" s="27">
        <f>IF(A1894="","",Spese!$D$83)</f>
        <v/>
      </c>
    </row>
    <row r="1895">
      <c r="A1895" s="5">
        <f>IFERROR(IF(OR(Spese!$A$83="",19&gt;Spese!$G$83),"",Spese!$A$83),"")</f>
        <v/>
      </c>
      <c r="B1895" s="23">
        <f>IF(A1895="","",Spese!$B$83)</f>
        <v/>
      </c>
      <c r="C1895" s="23">
        <f>IF(A1895="","",Spese!$C$83)</f>
        <v/>
      </c>
      <c r="D1895" s="6">
        <f>IF(A1895="","",19)</f>
        <v/>
      </c>
      <c r="E1895" s="21">
        <f>IF(A1895="","",IFERROR(EDATE(Spese!$I$83,(D1895-1)*Spese!$H$83),""))</f>
        <v/>
      </c>
      <c r="F1895" s="38">
        <f>IF(A1895="","",IFERROR(IF(D1895=Spese!$G$83,Spese!$L$83-Spese!$M$83*(Spese!$G$83-1),Spese!$M$83),""))</f>
        <v/>
      </c>
      <c r="G1895" s="5">
        <f>IF(A1895="","",IFERROR(IF(Spese!$K$83="Annullato","Annullata",IF(Spese!$K$83="Sospeso","Sospesa",IF(Spese!$K$83="Da valutare","Da valutare",IF(E1895="","Da completare",IF(D1895&lt;=Spese!$J$83,"Saldata",IF(E1895&lt;Parametri!$B$3,"Scaduta",IF(E1895&lt;=Parametri!$B$3+Parametri!$B$4,"In scadenza","Programmata"))))))),"Da completare"))</f>
        <v/>
      </c>
      <c r="H1895" s="23">
        <f>IF(A1895="","",Spese!$D$83)</f>
        <v/>
      </c>
    </row>
    <row r="1896">
      <c r="A1896" s="9">
        <f>IFERROR(IF(OR(Spese!$A$83="",20&gt;Spese!$G$83),"",Spese!$A$83),"")</f>
        <v/>
      </c>
      <c r="B1896" s="27">
        <f>IF(A1896="","",Spese!$B$83)</f>
        <v/>
      </c>
      <c r="C1896" s="27">
        <f>IF(A1896="","",Spese!$C$83)</f>
        <v/>
      </c>
      <c r="D1896" s="10">
        <f>IF(A1896="","",20)</f>
        <v/>
      </c>
      <c r="E1896" s="25">
        <f>IF(A1896="","",IFERROR(EDATE(Spese!$I$83,(D1896-1)*Spese!$H$83),""))</f>
        <v/>
      </c>
      <c r="F1896" s="40">
        <f>IF(A1896="","",IFERROR(IF(D1896=Spese!$G$83,Spese!$L$83-Spese!$M$83*(Spese!$G$83-1),Spese!$M$83),""))</f>
        <v/>
      </c>
      <c r="G1896" s="9">
        <f>IF(A1896="","",IFERROR(IF(Spese!$K$83="Annullato","Annullata",IF(Spese!$K$83="Sospeso","Sospesa",IF(Spese!$K$83="Da valutare","Da valutare",IF(E1896="","Da completare",IF(D1896&lt;=Spese!$J$83,"Saldata",IF(E1896&lt;Parametri!$B$3,"Scaduta",IF(E1896&lt;=Parametri!$B$3+Parametri!$B$4,"In scadenza","Programmata"))))))),"Da completare"))</f>
        <v/>
      </c>
      <c r="H1896" s="27">
        <f>IF(A1896="","",Spese!$D$83)</f>
        <v/>
      </c>
    </row>
    <row r="1897">
      <c r="A1897" s="5">
        <f>IFERROR(IF(OR(Spese!$A$83="",21&gt;Spese!$G$83),"",Spese!$A$83),"")</f>
        <v/>
      </c>
      <c r="B1897" s="23">
        <f>IF(A1897="","",Spese!$B$83)</f>
        <v/>
      </c>
      <c r="C1897" s="23">
        <f>IF(A1897="","",Spese!$C$83)</f>
        <v/>
      </c>
      <c r="D1897" s="6">
        <f>IF(A1897="","",21)</f>
        <v/>
      </c>
      <c r="E1897" s="21">
        <f>IF(A1897="","",IFERROR(EDATE(Spese!$I$83,(D1897-1)*Spese!$H$83),""))</f>
        <v/>
      </c>
      <c r="F1897" s="38">
        <f>IF(A1897="","",IFERROR(IF(D1897=Spese!$G$83,Spese!$L$83-Spese!$M$83*(Spese!$G$83-1),Spese!$M$83),""))</f>
        <v/>
      </c>
      <c r="G1897" s="5">
        <f>IF(A1897="","",IFERROR(IF(Spese!$K$83="Annullato","Annullata",IF(Spese!$K$83="Sospeso","Sospesa",IF(Spese!$K$83="Da valutare","Da valutare",IF(E1897="","Da completare",IF(D1897&lt;=Spese!$J$83,"Saldata",IF(E1897&lt;Parametri!$B$3,"Scaduta",IF(E1897&lt;=Parametri!$B$3+Parametri!$B$4,"In scadenza","Programmata"))))))),"Da completare"))</f>
        <v/>
      </c>
      <c r="H1897" s="23">
        <f>IF(A1897="","",Spese!$D$83)</f>
        <v/>
      </c>
    </row>
    <row r="1898">
      <c r="A1898" s="9">
        <f>IFERROR(IF(OR(Spese!$A$83="",22&gt;Spese!$G$83),"",Spese!$A$83),"")</f>
        <v/>
      </c>
      <c r="B1898" s="27">
        <f>IF(A1898="","",Spese!$B$83)</f>
        <v/>
      </c>
      <c r="C1898" s="27">
        <f>IF(A1898="","",Spese!$C$83)</f>
        <v/>
      </c>
      <c r="D1898" s="10">
        <f>IF(A1898="","",22)</f>
        <v/>
      </c>
      <c r="E1898" s="25">
        <f>IF(A1898="","",IFERROR(EDATE(Spese!$I$83,(D1898-1)*Spese!$H$83),""))</f>
        <v/>
      </c>
      <c r="F1898" s="40">
        <f>IF(A1898="","",IFERROR(IF(D1898=Spese!$G$83,Spese!$L$83-Spese!$M$83*(Spese!$G$83-1),Spese!$M$83),""))</f>
        <v/>
      </c>
      <c r="G1898" s="9">
        <f>IF(A1898="","",IFERROR(IF(Spese!$K$83="Annullato","Annullata",IF(Spese!$K$83="Sospeso","Sospesa",IF(Spese!$K$83="Da valutare","Da valutare",IF(E1898="","Da completare",IF(D1898&lt;=Spese!$J$83,"Saldata",IF(E1898&lt;Parametri!$B$3,"Scaduta",IF(E1898&lt;=Parametri!$B$3+Parametri!$B$4,"In scadenza","Programmata"))))))),"Da completare"))</f>
        <v/>
      </c>
      <c r="H1898" s="27">
        <f>IF(A1898="","",Spese!$D$83)</f>
        <v/>
      </c>
    </row>
    <row r="1899">
      <c r="A1899" s="5">
        <f>IFERROR(IF(OR(Spese!$A$83="",23&gt;Spese!$G$83),"",Spese!$A$83),"")</f>
        <v/>
      </c>
      <c r="B1899" s="23">
        <f>IF(A1899="","",Spese!$B$83)</f>
        <v/>
      </c>
      <c r="C1899" s="23">
        <f>IF(A1899="","",Spese!$C$83)</f>
        <v/>
      </c>
      <c r="D1899" s="6">
        <f>IF(A1899="","",23)</f>
        <v/>
      </c>
      <c r="E1899" s="21">
        <f>IF(A1899="","",IFERROR(EDATE(Spese!$I$83,(D1899-1)*Spese!$H$83),""))</f>
        <v/>
      </c>
      <c r="F1899" s="38">
        <f>IF(A1899="","",IFERROR(IF(D1899=Spese!$G$83,Spese!$L$83-Spese!$M$83*(Spese!$G$83-1),Spese!$M$83),""))</f>
        <v/>
      </c>
      <c r="G1899" s="5">
        <f>IF(A1899="","",IFERROR(IF(Spese!$K$83="Annullato","Annullata",IF(Spese!$K$83="Sospeso","Sospesa",IF(Spese!$K$83="Da valutare","Da valutare",IF(E1899="","Da completare",IF(D1899&lt;=Spese!$J$83,"Saldata",IF(E1899&lt;Parametri!$B$3,"Scaduta",IF(E1899&lt;=Parametri!$B$3+Parametri!$B$4,"In scadenza","Programmata"))))))),"Da completare"))</f>
        <v/>
      </c>
      <c r="H1899" s="23">
        <f>IF(A1899="","",Spese!$D$83)</f>
        <v/>
      </c>
    </row>
    <row r="1900">
      <c r="A1900" s="9">
        <f>IFERROR(IF(OR(Spese!$A$83="",24&gt;Spese!$G$83),"",Spese!$A$83),"")</f>
        <v/>
      </c>
      <c r="B1900" s="27">
        <f>IF(A1900="","",Spese!$B$83)</f>
        <v/>
      </c>
      <c r="C1900" s="27">
        <f>IF(A1900="","",Spese!$C$83)</f>
        <v/>
      </c>
      <c r="D1900" s="10">
        <f>IF(A1900="","",24)</f>
        <v/>
      </c>
      <c r="E1900" s="25">
        <f>IF(A1900="","",IFERROR(EDATE(Spese!$I$83,(D1900-1)*Spese!$H$83),""))</f>
        <v/>
      </c>
      <c r="F1900" s="40">
        <f>IF(A1900="","",IFERROR(IF(D1900=Spese!$G$83,Spese!$L$83-Spese!$M$83*(Spese!$G$83-1),Spese!$M$83),""))</f>
        <v/>
      </c>
      <c r="G1900" s="9">
        <f>IF(A1900="","",IFERROR(IF(Spese!$K$83="Annullato","Annullata",IF(Spese!$K$83="Sospeso","Sospesa",IF(Spese!$K$83="Da valutare","Da valutare",IF(E1900="","Da completare",IF(D1900&lt;=Spese!$J$83,"Saldata",IF(E1900&lt;Parametri!$B$3,"Scaduta",IF(E1900&lt;=Parametri!$B$3+Parametri!$B$4,"In scadenza","Programmata"))))))),"Da completare"))</f>
        <v/>
      </c>
      <c r="H1900" s="27">
        <f>IF(A1900="","",Spese!$D$83)</f>
        <v/>
      </c>
    </row>
    <row r="1901">
      <c r="A1901" s="5">
        <f>IFERROR(IF(OR(Spese!$A$84="",1&gt;Spese!$G$84),"",Spese!$A$84),"")</f>
        <v/>
      </c>
      <c r="B1901" s="23">
        <f>IF(A1901="","",Spese!$B$84)</f>
        <v/>
      </c>
      <c r="C1901" s="23">
        <f>IF(A1901="","",Spese!$C$84)</f>
        <v/>
      </c>
      <c r="D1901" s="6">
        <f>IF(A1901="","",1)</f>
        <v/>
      </c>
      <c r="E1901" s="21">
        <f>IF(A1901="","",IFERROR(EDATE(Spese!$I$84,(D1901-1)*Spese!$H$84),""))</f>
        <v/>
      </c>
      <c r="F1901" s="38">
        <f>IF(A1901="","",IFERROR(IF(D1901=Spese!$G$84,Spese!$L$84-Spese!$M$84*(Spese!$G$84-1),Spese!$M$84),""))</f>
        <v/>
      </c>
      <c r="G1901" s="5">
        <f>IF(A1901="","",IFERROR(IF(Spese!$K$84="Annullato","Annullata",IF(Spese!$K$84="Sospeso","Sospesa",IF(Spese!$K$84="Da valutare","Da valutare",IF(E1901="","Da completare",IF(D1901&lt;=Spese!$J$84,"Saldata",IF(E1901&lt;Parametri!$B$3,"Scaduta",IF(E1901&lt;=Parametri!$B$3+Parametri!$B$4,"In scadenza","Programmata"))))))),"Da completare"))</f>
        <v/>
      </c>
      <c r="H1901" s="23">
        <f>IF(A1901="","",Spese!$D$84)</f>
        <v/>
      </c>
    </row>
    <row r="1902">
      <c r="A1902" s="9">
        <f>IFERROR(IF(OR(Spese!$A$84="",2&gt;Spese!$G$84),"",Spese!$A$84),"")</f>
        <v/>
      </c>
      <c r="B1902" s="27">
        <f>IF(A1902="","",Spese!$B$84)</f>
        <v/>
      </c>
      <c r="C1902" s="27">
        <f>IF(A1902="","",Spese!$C$84)</f>
        <v/>
      </c>
      <c r="D1902" s="10">
        <f>IF(A1902="","",2)</f>
        <v/>
      </c>
      <c r="E1902" s="25">
        <f>IF(A1902="","",IFERROR(EDATE(Spese!$I$84,(D1902-1)*Spese!$H$84),""))</f>
        <v/>
      </c>
      <c r="F1902" s="40">
        <f>IF(A1902="","",IFERROR(IF(D1902=Spese!$G$84,Spese!$L$84-Spese!$M$84*(Spese!$G$84-1),Spese!$M$84),""))</f>
        <v/>
      </c>
      <c r="G1902" s="9">
        <f>IF(A1902="","",IFERROR(IF(Spese!$K$84="Annullato","Annullata",IF(Spese!$K$84="Sospeso","Sospesa",IF(Spese!$K$84="Da valutare","Da valutare",IF(E1902="","Da completare",IF(D1902&lt;=Spese!$J$84,"Saldata",IF(E1902&lt;Parametri!$B$3,"Scaduta",IF(E1902&lt;=Parametri!$B$3+Parametri!$B$4,"In scadenza","Programmata"))))))),"Da completare"))</f>
        <v/>
      </c>
      <c r="H1902" s="27">
        <f>IF(A1902="","",Spese!$D$84)</f>
        <v/>
      </c>
    </row>
    <row r="1903">
      <c r="A1903" s="5">
        <f>IFERROR(IF(OR(Spese!$A$84="",3&gt;Spese!$G$84),"",Spese!$A$84),"")</f>
        <v/>
      </c>
      <c r="B1903" s="23">
        <f>IF(A1903="","",Spese!$B$84)</f>
        <v/>
      </c>
      <c r="C1903" s="23">
        <f>IF(A1903="","",Spese!$C$84)</f>
        <v/>
      </c>
      <c r="D1903" s="6">
        <f>IF(A1903="","",3)</f>
        <v/>
      </c>
      <c r="E1903" s="21">
        <f>IF(A1903="","",IFERROR(EDATE(Spese!$I$84,(D1903-1)*Spese!$H$84),""))</f>
        <v/>
      </c>
      <c r="F1903" s="38">
        <f>IF(A1903="","",IFERROR(IF(D1903=Spese!$G$84,Spese!$L$84-Spese!$M$84*(Spese!$G$84-1),Spese!$M$84),""))</f>
        <v/>
      </c>
      <c r="G1903" s="5">
        <f>IF(A1903="","",IFERROR(IF(Spese!$K$84="Annullato","Annullata",IF(Spese!$K$84="Sospeso","Sospesa",IF(Spese!$K$84="Da valutare","Da valutare",IF(E1903="","Da completare",IF(D1903&lt;=Spese!$J$84,"Saldata",IF(E1903&lt;Parametri!$B$3,"Scaduta",IF(E1903&lt;=Parametri!$B$3+Parametri!$B$4,"In scadenza","Programmata"))))))),"Da completare"))</f>
        <v/>
      </c>
      <c r="H1903" s="23">
        <f>IF(A1903="","",Spese!$D$84)</f>
        <v/>
      </c>
    </row>
    <row r="1904">
      <c r="A1904" s="9">
        <f>IFERROR(IF(OR(Spese!$A$84="",4&gt;Spese!$G$84),"",Spese!$A$84),"")</f>
        <v/>
      </c>
      <c r="B1904" s="27">
        <f>IF(A1904="","",Spese!$B$84)</f>
        <v/>
      </c>
      <c r="C1904" s="27">
        <f>IF(A1904="","",Spese!$C$84)</f>
        <v/>
      </c>
      <c r="D1904" s="10">
        <f>IF(A1904="","",4)</f>
        <v/>
      </c>
      <c r="E1904" s="25">
        <f>IF(A1904="","",IFERROR(EDATE(Spese!$I$84,(D1904-1)*Spese!$H$84),""))</f>
        <v/>
      </c>
      <c r="F1904" s="40">
        <f>IF(A1904="","",IFERROR(IF(D1904=Spese!$G$84,Spese!$L$84-Spese!$M$84*(Spese!$G$84-1),Spese!$M$84),""))</f>
        <v/>
      </c>
      <c r="G1904" s="9">
        <f>IF(A1904="","",IFERROR(IF(Spese!$K$84="Annullato","Annullata",IF(Spese!$K$84="Sospeso","Sospesa",IF(Spese!$K$84="Da valutare","Da valutare",IF(E1904="","Da completare",IF(D1904&lt;=Spese!$J$84,"Saldata",IF(E1904&lt;Parametri!$B$3,"Scaduta",IF(E1904&lt;=Parametri!$B$3+Parametri!$B$4,"In scadenza","Programmata"))))))),"Da completare"))</f>
        <v/>
      </c>
      <c r="H1904" s="27">
        <f>IF(A1904="","",Spese!$D$84)</f>
        <v/>
      </c>
    </row>
    <row r="1905">
      <c r="A1905" s="5">
        <f>IFERROR(IF(OR(Spese!$A$84="",5&gt;Spese!$G$84),"",Spese!$A$84),"")</f>
        <v/>
      </c>
      <c r="B1905" s="23">
        <f>IF(A1905="","",Spese!$B$84)</f>
        <v/>
      </c>
      <c r="C1905" s="23">
        <f>IF(A1905="","",Spese!$C$84)</f>
        <v/>
      </c>
      <c r="D1905" s="6">
        <f>IF(A1905="","",5)</f>
        <v/>
      </c>
      <c r="E1905" s="21">
        <f>IF(A1905="","",IFERROR(EDATE(Spese!$I$84,(D1905-1)*Spese!$H$84),""))</f>
        <v/>
      </c>
      <c r="F1905" s="38">
        <f>IF(A1905="","",IFERROR(IF(D1905=Spese!$G$84,Spese!$L$84-Spese!$M$84*(Spese!$G$84-1),Spese!$M$84),""))</f>
        <v/>
      </c>
      <c r="G1905" s="5">
        <f>IF(A1905="","",IFERROR(IF(Spese!$K$84="Annullato","Annullata",IF(Spese!$K$84="Sospeso","Sospesa",IF(Spese!$K$84="Da valutare","Da valutare",IF(E1905="","Da completare",IF(D1905&lt;=Spese!$J$84,"Saldata",IF(E1905&lt;Parametri!$B$3,"Scaduta",IF(E1905&lt;=Parametri!$B$3+Parametri!$B$4,"In scadenza","Programmata"))))))),"Da completare"))</f>
        <v/>
      </c>
      <c r="H1905" s="23">
        <f>IF(A1905="","",Spese!$D$84)</f>
        <v/>
      </c>
    </row>
    <row r="1906">
      <c r="A1906" s="9">
        <f>IFERROR(IF(OR(Spese!$A$84="",6&gt;Spese!$G$84),"",Spese!$A$84),"")</f>
        <v/>
      </c>
      <c r="B1906" s="27">
        <f>IF(A1906="","",Spese!$B$84)</f>
        <v/>
      </c>
      <c r="C1906" s="27">
        <f>IF(A1906="","",Spese!$C$84)</f>
        <v/>
      </c>
      <c r="D1906" s="10">
        <f>IF(A1906="","",6)</f>
        <v/>
      </c>
      <c r="E1906" s="25">
        <f>IF(A1906="","",IFERROR(EDATE(Spese!$I$84,(D1906-1)*Spese!$H$84),""))</f>
        <v/>
      </c>
      <c r="F1906" s="40">
        <f>IF(A1906="","",IFERROR(IF(D1906=Spese!$G$84,Spese!$L$84-Spese!$M$84*(Spese!$G$84-1),Spese!$M$84),""))</f>
        <v/>
      </c>
      <c r="G1906" s="9">
        <f>IF(A1906="","",IFERROR(IF(Spese!$K$84="Annullato","Annullata",IF(Spese!$K$84="Sospeso","Sospesa",IF(Spese!$K$84="Da valutare","Da valutare",IF(E1906="","Da completare",IF(D1906&lt;=Spese!$J$84,"Saldata",IF(E1906&lt;Parametri!$B$3,"Scaduta",IF(E1906&lt;=Parametri!$B$3+Parametri!$B$4,"In scadenza","Programmata"))))))),"Da completare"))</f>
        <v/>
      </c>
      <c r="H1906" s="27">
        <f>IF(A1906="","",Spese!$D$84)</f>
        <v/>
      </c>
    </row>
    <row r="1907">
      <c r="A1907" s="5">
        <f>IFERROR(IF(OR(Spese!$A$84="",7&gt;Spese!$G$84),"",Spese!$A$84),"")</f>
        <v/>
      </c>
      <c r="B1907" s="23">
        <f>IF(A1907="","",Spese!$B$84)</f>
        <v/>
      </c>
      <c r="C1907" s="23">
        <f>IF(A1907="","",Spese!$C$84)</f>
        <v/>
      </c>
      <c r="D1907" s="6">
        <f>IF(A1907="","",7)</f>
        <v/>
      </c>
      <c r="E1907" s="21">
        <f>IF(A1907="","",IFERROR(EDATE(Spese!$I$84,(D1907-1)*Spese!$H$84),""))</f>
        <v/>
      </c>
      <c r="F1907" s="38">
        <f>IF(A1907="","",IFERROR(IF(D1907=Spese!$G$84,Spese!$L$84-Spese!$M$84*(Spese!$G$84-1),Spese!$M$84),""))</f>
        <v/>
      </c>
      <c r="G1907" s="5">
        <f>IF(A1907="","",IFERROR(IF(Spese!$K$84="Annullato","Annullata",IF(Spese!$K$84="Sospeso","Sospesa",IF(Spese!$K$84="Da valutare","Da valutare",IF(E1907="","Da completare",IF(D1907&lt;=Spese!$J$84,"Saldata",IF(E1907&lt;Parametri!$B$3,"Scaduta",IF(E1907&lt;=Parametri!$B$3+Parametri!$B$4,"In scadenza","Programmata"))))))),"Da completare"))</f>
        <v/>
      </c>
      <c r="H1907" s="23">
        <f>IF(A1907="","",Spese!$D$84)</f>
        <v/>
      </c>
    </row>
    <row r="1908">
      <c r="A1908" s="9">
        <f>IFERROR(IF(OR(Spese!$A$84="",8&gt;Spese!$G$84),"",Spese!$A$84),"")</f>
        <v/>
      </c>
      <c r="B1908" s="27">
        <f>IF(A1908="","",Spese!$B$84)</f>
        <v/>
      </c>
      <c r="C1908" s="27">
        <f>IF(A1908="","",Spese!$C$84)</f>
        <v/>
      </c>
      <c r="D1908" s="10">
        <f>IF(A1908="","",8)</f>
        <v/>
      </c>
      <c r="E1908" s="25">
        <f>IF(A1908="","",IFERROR(EDATE(Spese!$I$84,(D1908-1)*Spese!$H$84),""))</f>
        <v/>
      </c>
      <c r="F1908" s="40">
        <f>IF(A1908="","",IFERROR(IF(D1908=Spese!$G$84,Spese!$L$84-Spese!$M$84*(Spese!$G$84-1),Spese!$M$84),""))</f>
        <v/>
      </c>
      <c r="G1908" s="9">
        <f>IF(A1908="","",IFERROR(IF(Spese!$K$84="Annullato","Annullata",IF(Spese!$K$84="Sospeso","Sospesa",IF(Spese!$K$84="Da valutare","Da valutare",IF(E1908="","Da completare",IF(D1908&lt;=Spese!$J$84,"Saldata",IF(E1908&lt;Parametri!$B$3,"Scaduta",IF(E1908&lt;=Parametri!$B$3+Parametri!$B$4,"In scadenza","Programmata"))))))),"Da completare"))</f>
        <v/>
      </c>
      <c r="H1908" s="27">
        <f>IF(A1908="","",Spese!$D$84)</f>
        <v/>
      </c>
    </row>
    <row r="1909">
      <c r="A1909" s="5">
        <f>IFERROR(IF(OR(Spese!$A$84="",9&gt;Spese!$G$84),"",Spese!$A$84),"")</f>
        <v/>
      </c>
      <c r="B1909" s="23">
        <f>IF(A1909="","",Spese!$B$84)</f>
        <v/>
      </c>
      <c r="C1909" s="23">
        <f>IF(A1909="","",Spese!$C$84)</f>
        <v/>
      </c>
      <c r="D1909" s="6">
        <f>IF(A1909="","",9)</f>
        <v/>
      </c>
      <c r="E1909" s="21">
        <f>IF(A1909="","",IFERROR(EDATE(Spese!$I$84,(D1909-1)*Spese!$H$84),""))</f>
        <v/>
      </c>
      <c r="F1909" s="38">
        <f>IF(A1909="","",IFERROR(IF(D1909=Spese!$G$84,Spese!$L$84-Spese!$M$84*(Spese!$G$84-1),Spese!$M$84),""))</f>
        <v/>
      </c>
      <c r="G1909" s="5">
        <f>IF(A1909="","",IFERROR(IF(Spese!$K$84="Annullato","Annullata",IF(Spese!$K$84="Sospeso","Sospesa",IF(Spese!$K$84="Da valutare","Da valutare",IF(E1909="","Da completare",IF(D1909&lt;=Spese!$J$84,"Saldata",IF(E1909&lt;Parametri!$B$3,"Scaduta",IF(E1909&lt;=Parametri!$B$3+Parametri!$B$4,"In scadenza","Programmata"))))))),"Da completare"))</f>
        <v/>
      </c>
      <c r="H1909" s="23">
        <f>IF(A1909="","",Spese!$D$84)</f>
        <v/>
      </c>
    </row>
    <row r="1910">
      <c r="A1910" s="9">
        <f>IFERROR(IF(OR(Spese!$A$84="",10&gt;Spese!$G$84),"",Spese!$A$84),"")</f>
        <v/>
      </c>
      <c r="B1910" s="27">
        <f>IF(A1910="","",Spese!$B$84)</f>
        <v/>
      </c>
      <c r="C1910" s="27">
        <f>IF(A1910="","",Spese!$C$84)</f>
        <v/>
      </c>
      <c r="D1910" s="10">
        <f>IF(A1910="","",10)</f>
        <v/>
      </c>
      <c r="E1910" s="25">
        <f>IF(A1910="","",IFERROR(EDATE(Spese!$I$84,(D1910-1)*Spese!$H$84),""))</f>
        <v/>
      </c>
      <c r="F1910" s="40">
        <f>IF(A1910="","",IFERROR(IF(D1910=Spese!$G$84,Spese!$L$84-Spese!$M$84*(Spese!$G$84-1),Spese!$M$84),""))</f>
        <v/>
      </c>
      <c r="G1910" s="9">
        <f>IF(A1910="","",IFERROR(IF(Spese!$K$84="Annullato","Annullata",IF(Spese!$K$84="Sospeso","Sospesa",IF(Spese!$K$84="Da valutare","Da valutare",IF(E1910="","Da completare",IF(D1910&lt;=Spese!$J$84,"Saldata",IF(E1910&lt;Parametri!$B$3,"Scaduta",IF(E1910&lt;=Parametri!$B$3+Parametri!$B$4,"In scadenza","Programmata"))))))),"Da completare"))</f>
        <v/>
      </c>
      <c r="H1910" s="27">
        <f>IF(A1910="","",Spese!$D$84)</f>
        <v/>
      </c>
    </row>
    <row r="1911">
      <c r="A1911" s="5">
        <f>IFERROR(IF(OR(Spese!$A$84="",11&gt;Spese!$G$84),"",Spese!$A$84),"")</f>
        <v/>
      </c>
      <c r="B1911" s="23">
        <f>IF(A1911="","",Spese!$B$84)</f>
        <v/>
      </c>
      <c r="C1911" s="23">
        <f>IF(A1911="","",Spese!$C$84)</f>
        <v/>
      </c>
      <c r="D1911" s="6">
        <f>IF(A1911="","",11)</f>
        <v/>
      </c>
      <c r="E1911" s="21">
        <f>IF(A1911="","",IFERROR(EDATE(Spese!$I$84,(D1911-1)*Spese!$H$84),""))</f>
        <v/>
      </c>
      <c r="F1911" s="38">
        <f>IF(A1911="","",IFERROR(IF(D1911=Spese!$G$84,Spese!$L$84-Spese!$M$84*(Spese!$G$84-1),Spese!$M$84),""))</f>
        <v/>
      </c>
      <c r="G1911" s="5">
        <f>IF(A1911="","",IFERROR(IF(Spese!$K$84="Annullato","Annullata",IF(Spese!$K$84="Sospeso","Sospesa",IF(Spese!$K$84="Da valutare","Da valutare",IF(E1911="","Da completare",IF(D1911&lt;=Spese!$J$84,"Saldata",IF(E1911&lt;Parametri!$B$3,"Scaduta",IF(E1911&lt;=Parametri!$B$3+Parametri!$B$4,"In scadenza","Programmata"))))))),"Da completare"))</f>
        <v/>
      </c>
      <c r="H1911" s="23">
        <f>IF(A1911="","",Spese!$D$84)</f>
        <v/>
      </c>
    </row>
    <row r="1912">
      <c r="A1912" s="9">
        <f>IFERROR(IF(OR(Spese!$A$84="",12&gt;Spese!$G$84),"",Spese!$A$84),"")</f>
        <v/>
      </c>
      <c r="B1912" s="27">
        <f>IF(A1912="","",Spese!$B$84)</f>
        <v/>
      </c>
      <c r="C1912" s="27">
        <f>IF(A1912="","",Spese!$C$84)</f>
        <v/>
      </c>
      <c r="D1912" s="10">
        <f>IF(A1912="","",12)</f>
        <v/>
      </c>
      <c r="E1912" s="25">
        <f>IF(A1912="","",IFERROR(EDATE(Spese!$I$84,(D1912-1)*Spese!$H$84),""))</f>
        <v/>
      </c>
      <c r="F1912" s="40">
        <f>IF(A1912="","",IFERROR(IF(D1912=Spese!$G$84,Spese!$L$84-Spese!$M$84*(Spese!$G$84-1),Spese!$M$84),""))</f>
        <v/>
      </c>
      <c r="G1912" s="9">
        <f>IF(A1912="","",IFERROR(IF(Spese!$K$84="Annullato","Annullata",IF(Spese!$K$84="Sospeso","Sospesa",IF(Spese!$K$84="Da valutare","Da valutare",IF(E1912="","Da completare",IF(D1912&lt;=Spese!$J$84,"Saldata",IF(E1912&lt;Parametri!$B$3,"Scaduta",IF(E1912&lt;=Parametri!$B$3+Parametri!$B$4,"In scadenza","Programmata"))))))),"Da completare"))</f>
        <v/>
      </c>
      <c r="H1912" s="27">
        <f>IF(A1912="","",Spese!$D$84)</f>
        <v/>
      </c>
    </row>
    <row r="1913">
      <c r="A1913" s="5">
        <f>IFERROR(IF(OR(Spese!$A$84="",13&gt;Spese!$G$84),"",Spese!$A$84),"")</f>
        <v/>
      </c>
      <c r="B1913" s="23">
        <f>IF(A1913="","",Spese!$B$84)</f>
        <v/>
      </c>
      <c r="C1913" s="23">
        <f>IF(A1913="","",Spese!$C$84)</f>
        <v/>
      </c>
      <c r="D1913" s="6">
        <f>IF(A1913="","",13)</f>
        <v/>
      </c>
      <c r="E1913" s="21">
        <f>IF(A1913="","",IFERROR(EDATE(Spese!$I$84,(D1913-1)*Spese!$H$84),""))</f>
        <v/>
      </c>
      <c r="F1913" s="38">
        <f>IF(A1913="","",IFERROR(IF(D1913=Spese!$G$84,Spese!$L$84-Spese!$M$84*(Spese!$G$84-1),Spese!$M$84),""))</f>
        <v/>
      </c>
      <c r="G1913" s="5">
        <f>IF(A1913="","",IFERROR(IF(Spese!$K$84="Annullato","Annullata",IF(Spese!$K$84="Sospeso","Sospesa",IF(Spese!$K$84="Da valutare","Da valutare",IF(E1913="","Da completare",IF(D1913&lt;=Spese!$J$84,"Saldata",IF(E1913&lt;Parametri!$B$3,"Scaduta",IF(E1913&lt;=Parametri!$B$3+Parametri!$B$4,"In scadenza","Programmata"))))))),"Da completare"))</f>
        <v/>
      </c>
      <c r="H1913" s="23">
        <f>IF(A1913="","",Spese!$D$84)</f>
        <v/>
      </c>
    </row>
    <row r="1914">
      <c r="A1914" s="9">
        <f>IFERROR(IF(OR(Spese!$A$84="",14&gt;Spese!$G$84),"",Spese!$A$84),"")</f>
        <v/>
      </c>
      <c r="B1914" s="27">
        <f>IF(A1914="","",Spese!$B$84)</f>
        <v/>
      </c>
      <c r="C1914" s="27">
        <f>IF(A1914="","",Spese!$C$84)</f>
        <v/>
      </c>
      <c r="D1914" s="10">
        <f>IF(A1914="","",14)</f>
        <v/>
      </c>
      <c r="E1914" s="25">
        <f>IF(A1914="","",IFERROR(EDATE(Spese!$I$84,(D1914-1)*Spese!$H$84),""))</f>
        <v/>
      </c>
      <c r="F1914" s="40">
        <f>IF(A1914="","",IFERROR(IF(D1914=Spese!$G$84,Spese!$L$84-Spese!$M$84*(Spese!$G$84-1),Spese!$M$84),""))</f>
        <v/>
      </c>
      <c r="G1914" s="9">
        <f>IF(A1914="","",IFERROR(IF(Spese!$K$84="Annullato","Annullata",IF(Spese!$K$84="Sospeso","Sospesa",IF(Spese!$K$84="Da valutare","Da valutare",IF(E1914="","Da completare",IF(D1914&lt;=Spese!$J$84,"Saldata",IF(E1914&lt;Parametri!$B$3,"Scaduta",IF(E1914&lt;=Parametri!$B$3+Parametri!$B$4,"In scadenza","Programmata"))))))),"Da completare"))</f>
        <v/>
      </c>
      <c r="H1914" s="27">
        <f>IF(A1914="","",Spese!$D$84)</f>
        <v/>
      </c>
    </row>
    <row r="1915">
      <c r="A1915" s="5">
        <f>IFERROR(IF(OR(Spese!$A$84="",15&gt;Spese!$G$84),"",Spese!$A$84),"")</f>
        <v/>
      </c>
      <c r="B1915" s="23">
        <f>IF(A1915="","",Spese!$B$84)</f>
        <v/>
      </c>
      <c r="C1915" s="23">
        <f>IF(A1915="","",Spese!$C$84)</f>
        <v/>
      </c>
      <c r="D1915" s="6">
        <f>IF(A1915="","",15)</f>
        <v/>
      </c>
      <c r="E1915" s="21">
        <f>IF(A1915="","",IFERROR(EDATE(Spese!$I$84,(D1915-1)*Spese!$H$84),""))</f>
        <v/>
      </c>
      <c r="F1915" s="38">
        <f>IF(A1915="","",IFERROR(IF(D1915=Spese!$G$84,Spese!$L$84-Spese!$M$84*(Spese!$G$84-1),Spese!$M$84),""))</f>
        <v/>
      </c>
      <c r="G1915" s="5">
        <f>IF(A1915="","",IFERROR(IF(Spese!$K$84="Annullato","Annullata",IF(Spese!$K$84="Sospeso","Sospesa",IF(Spese!$K$84="Da valutare","Da valutare",IF(E1915="","Da completare",IF(D1915&lt;=Spese!$J$84,"Saldata",IF(E1915&lt;Parametri!$B$3,"Scaduta",IF(E1915&lt;=Parametri!$B$3+Parametri!$B$4,"In scadenza","Programmata"))))))),"Da completare"))</f>
        <v/>
      </c>
      <c r="H1915" s="23">
        <f>IF(A1915="","",Spese!$D$84)</f>
        <v/>
      </c>
    </row>
    <row r="1916">
      <c r="A1916" s="9">
        <f>IFERROR(IF(OR(Spese!$A$84="",16&gt;Spese!$G$84),"",Spese!$A$84),"")</f>
        <v/>
      </c>
      <c r="B1916" s="27">
        <f>IF(A1916="","",Spese!$B$84)</f>
        <v/>
      </c>
      <c r="C1916" s="27">
        <f>IF(A1916="","",Spese!$C$84)</f>
        <v/>
      </c>
      <c r="D1916" s="10">
        <f>IF(A1916="","",16)</f>
        <v/>
      </c>
      <c r="E1916" s="25">
        <f>IF(A1916="","",IFERROR(EDATE(Spese!$I$84,(D1916-1)*Spese!$H$84),""))</f>
        <v/>
      </c>
      <c r="F1916" s="40">
        <f>IF(A1916="","",IFERROR(IF(D1916=Spese!$G$84,Spese!$L$84-Spese!$M$84*(Spese!$G$84-1),Spese!$M$84),""))</f>
        <v/>
      </c>
      <c r="G1916" s="9">
        <f>IF(A1916="","",IFERROR(IF(Spese!$K$84="Annullato","Annullata",IF(Spese!$K$84="Sospeso","Sospesa",IF(Spese!$K$84="Da valutare","Da valutare",IF(E1916="","Da completare",IF(D1916&lt;=Spese!$J$84,"Saldata",IF(E1916&lt;Parametri!$B$3,"Scaduta",IF(E1916&lt;=Parametri!$B$3+Parametri!$B$4,"In scadenza","Programmata"))))))),"Da completare"))</f>
        <v/>
      </c>
      <c r="H1916" s="27">
        <f>IF(A1916="","",Spese!$D$84)</f>
        <v/>
      </c>
    </row>
    <row r="1917">
      <c r="A1917" s="5">
        <f>IFERROR(IF(OR(Spese!$A$84="",17&gt;Spese!$G$84),"",Spese!$A$84),"")</f>
        <v/>
      </c>
      <c r="B1917" s="23">
        <f>IF(A1917="","",Spese!$B$84)</f>
        <v/>
      </c>
      <c r="C1917" s="23">
        <f>IF(A1917="","",Spese!$C$84)</f>
        <v/>
      </c>
      <c r="D1917" s="6">
        <f>IF(A1917="","",17)</f>
        <v/>
      </c>
      <c r="E1917" s="21">
        <f>IF(A1917="","",IFERROR(EDATE(Spese!$I$84,(D1917-1)*Spese!$H$84),""))</f>
        <v/>
      </c>
      <c r="F1917" s="38">
        <f>IF(A1917="","",IFERROR(IF(D1917=Spese!$G$84,Spese!$L$84-Spese!$M$84*(Spese!$G$84-1),Spese!$M$84),""))</f>
        <v/>
      </c>
      <c r="G1917" s="5">
        <f>IF(A1917="","",IFERROR(IF(Spese!$K$84="Annullato","Annullata",IF(Spese!$K$84="Sospeso","Sospesa",IF(Spese!$K$84="Da valutare","Da valutare",IF(E1917="","Da completare",IF(D1917&lt;=Spese!$J$84,"Saldata",IF(E1917&lt;Parametri!$B$3,"Scaduta",IF(E1917&lt;=Parametri!$B$3+Parametri!$B$4,"In scadenza","Programmata"))))))),"Da completare"))</f>
        <v/>
      </c>
      <c r="H1917" s="23">
        <f>IF(A1917="","",Spese!$D$84)</f>
        <v/>
      </c>
    </row>
    <row r="1918">
      <c r="A1918" s="9">
        <f>IFERROR(IF(OR(Spese!$A$84="",18&gt;Spese!$G$84),"",Spese!$A$84),"")</f>
        <v/>
      </c>
      <c r="B1918" s="27">
        <f>IF(A1918="","",Spese!$B$84)</f>
        <v/>
      </c>
      <c r="C1918" s="27">
        <f>IF(A1918="","",Spese!$C$84)</f>
        <v/>
      </c>
      <c r="D1918" s="10">
        <f>IF(A1918="","",18)</f>
        <v/>
      </c>
      <c r="E1918" s="25">
        <f>IF(A1918="","",IFERROR(EDATE(Spese!$I$84,(D1918-1)*Spese!$H$84),""))</f>
        <v/>
      </c>
      <c r="F1918" s="40">
        <f>IF(A1918="","",IFERROR(IF(D1918=Spese!$G$84,Spese!$L$84-Spese!$M$84*(Spese!$G$84-1),Spese!$M$84),""))</f>
        <v/>
      </c>
      <c r="G1918" s="9">
        <f>IF(A1918="","",IFERROR(IF(Spese!$K$84="Annullato","Annullata",IF(Spese!$K$84="Sospeso","Sospesa",IF(Spese!$K$84="Da valutare","Da valutare",IF(E1918="","Da completare",IF(D1918&lt;=Spese!$J$84,"Saldata",IF(E1918&lt;Parametri!$B$3,"Scaduta",IF(E1918&lt;=Parametri!$B$3+Parametri!$B$4,"In scadenza","Programmata"))))))),"Da completare"))</f>
        <v/>
      </c>
      <c r="H1918" s="27">
        <f>IF(A1918="","",Spese!$D$84)</f>
        <v/>
      </c>
    </row>
    <row r="1919">
      <c r="A1919" s="5">
        <f>IFERROR(IF(OR(Spese!$A$84="",19&gt;Spese!$G$84),"",Spese!$A$84),"")</f>
        <v/>
      </c>
      <c r="B1919" s="23">
        <f>IF(A1919="","",Spese!$B$84)</f>
        <v/>
      </c>
      <c r="C1919" s="23">
        <f>IF(A1919="","",Spese!$C$84)</f>
        <v/>
      </c>
      <c r="D1919" s="6">
        <f>IF(A1919="","",19)</f>
        <v/>
      </c>
      <c r="E1919" s="21">
        <f>IF(A1919="","",IFERROR(EDATE(Spese!$I$84,(D1919-1)*Spese!$H$84),""))</f>
        <v/>
      </c>
      <c r="F1919" s="38">
        <f>IF(A1919="","",IFERROR(IF(D1919=Spese!$G$84,Spese!$L$84-Spese!$M$84*(Spese!$G$84-1),Spese!$M$84),""))</f>
        <v/>
      </c>
      <c r="G1919" s="5">
        <f>IF(A1919="","",IFERROR(IF(Spese!$K$84="Annullato","Annullata",IF(Spese!$K$84="Sospeso","Sospesa",IF(Spese!$K$84="Da valutare","Da valutare",IF(E1919="","Da completare",IF(D1919&lt;=Spese!$J$84,"Saldata",IF(E1919&lt;Parametri!$B$3,"Scaduta",IF(E1919&lt;=Parametri!$B$3+Parametri!$B$4,"In scadenza","Programmata"))))))),"Da completare"))</f>
        <v/>
      </c>
      <c r="H1919" s="23">
        <f>IF(A1919="","",Spese!$D$84)</f>
        <v/>
      </c>
    </row>
    <row r="1920">
      <c r="A1920" s="9">
        <f>IFERROR(IF(OR(Spese!$A$84="",20&gt;Spese!$G$84),"",Spese!$A$84),"")</f>
        <v/>
      </c>
      <c r="B1920" s="27">
        <f>IF(A1920="","",Spese!$B$84)</f>
        <v/>
      </c>
      <c r="C1920" s="27">
        <f>IF(A1920="","",Spese!$C$84)</f>
        <v/>
      </c>
      <c r="D1920" s="10">
        <f>IF(A1920="","",20)</f>
        <v/>
      </c>
      <c r="E1920" s="25">
        <f>IF(A1920="","",IFERROR(EDATE(Spese!$I$84,(D1920-1)*Spese!$H$84),""))</f>
        <v/>
      </c>
      <c r="F1920" s="40">
        <f>IF(A1920="","",IFERROR(IF(D1920=Spese!$G$84,Spese!$L$84-Spese!$M$84*(Spese!$G$84-1),Spese!$M$84),""))</f>
        <v/>
      </c>
      <c r="G1920" s="9">
        <f>IF(A1920="","",IFERROR(IF(Spese!$K$84="Annullato","Annullata",IF(Spese!$K$84="Sospeso","Sospesa",IF(Spese!$K$84="Da valutare","Da valutare",IF(E1920="","Da completare",IF(D1920&lt;=Spese!$J$84,"Saldata",IF(E1920&lt;Parametri!$B$3,"Scaduta",IF(E1920&lt;=Parametri!$B$3+Parametri!$B$4,"In scadenza","Programmata"))))))),"Da completare"))</f>
        <v/>
      </c>
      <c r="H1920" s="27">
        <f>IF(A1920="","",Spese!$D$84)</f>
        <v/>
      </c>
    </row>
    <row r="1921">
      <c r="A1921" s="5">
        <f>IFERROR(IF(OR(Spese!$A$84="",21&gt;Spese!$G$84),"",Spese!$A$84),"")</f>
        <v/>
      </c>
      <c r="B1921" s="23">
        <f>IF(A1921="","",Spese!$B$84)</f>
        <v/>
      </c>
      <c r="C1921" s="23">
        <f>IF(A1921="","",Spese!$C$84)</f>
        <v/>
      </c>
      <c r="D1921" s="6">
        <f>IF(A1921="","",21)</f>
        <v/>
      </c>
      <c r="E1921" s="21">
        <f>IF(A1921="","",IFERROR(EDATE(Spese!$I$84,(D1921-1)*Spese!$H$84),""))</f>
        <v/>
      </c>
      <c r="F1921" s="38">
        <f>IF(A1921="","",IFERROR(IF(D1921=Spese!$G$84,Spese!$L$84-Spese!$M$84*(Spese!$G$84-1),Spese!$M$84),""))</f>
        <v/>
      </c>
      <c r="G1921" s="5">
        <f>IF(A1921="","",IFERROR(IF(Spese!$K$84="Annullato","Annullata",IF(Spese!$K$84="Sospeso","Sospesa",IF(Spese!$K$84="Da valutare","Da valutare",IF(E1921="","Da completare",IF(D1921&lt;=Spese!$J$84,"Saldata",IF(E1921&lt;Parametri!$B$3,"Scaduta",IF(E1921&lt;=Parametri!$B$3+Parametri!$B$4,"In scadenza","Programmata"))))))),"Da completare"))</f>
        <v/>
      </c>
      <c r="H1921" s="23">
        <f>IF(A1921="","",Spese!$D$84)</f>
        <v/>
      </c>
    </row>
    <row r="1922">
      <c r="A1922" s="9">
        <f>IFERROR(IF(OR(Spese!$A$84="",22&gt;Spese!$G$84),"",Spese!$A$84),"")</f>
        <v/>
      </c>
      <c r="B1922" s="27">
        <f>IF(A1922="","",Spese!$B$84)</f>
        <v/>
      </c>
      <c r="C1922" s="27">
        <f>IF(A1922="","",Spese!$C$84)</f>
        <v/>
      </c>
      <c r="D1922" s="10">
        <f>IF(A1922="","",22)</f>
        <v/>
      </c>
      <c r="E1922" s="25">
        <f>IF(A1922="","",IFERROR(EDATE(Spese!$I$84,(D1922-1)*Spese!$H$84),""))</f>
        <v/>
      </c>
      <c r="F1922" s="40">
        <f>IF(A1922="","",IFERROR(IF(D1922=Spese!$G$84,Spese!$L$84-Spese!$M$84*(Spese!$G$84-1),Spese!$M$84),""))</f>
        <v/>
      </c>
      <c r="G1922" s="9">
        <f>IF(A1922="","",IFERROR(IF(Spese!$K$84="Annullato","Annullata",IF(Spese!$K$84="Sospeso","Sospesa",IF(Spese!$K$84="Da valutare","Da valutare",IF(E1922="","Da completare",IF(D1922&lt;=Spese!$J$84,"Saldata",IF(E1922&lt;Parametri!$B$3,"Scaduta",IF(E1922&lt;=Parametri!$B$3+Parametri!$B$4,"In scadenza","Programmata"))))))),"Da completare"))</f>
        <v/>
      </c>
      <c r="H1922" s="27">
        <f>IF(A1922="","",Spese!$D$84)</f>
        <v/>
      </c>
    </row>
    <row r="1923">
      <c r="A1923" s="5">
        <f>IFERROR(IF(OR(Spese!$A$84="",23&gt;Spese!$G$84),"",Spese!$A$84),"")</f>
        <v/>
      </c>
      <c r="B1923" s="23">
        <f>IF(A1923="","",Spese!$B$84)</f>
        <v/>
      </c>
      <c r="C1923" s="23">
        <f>IF(A1923="","",Spese!$C$84)</f>
        <v/>
      </c>
      <c r="D1923" s="6">
        <f>IF(A1923="","",23)</f>
        <v/>
      </c>
      <c r="E1923" s="21">
        <f>IF(A1923="","",IFERROR(EDATE(Spese!$I$84,(D1923-1)*Spese!$H$84),""))</f>
        <v/>
      </c>
      <c r="F1923" s="38">
        <f>IF(A1923="","",IFERROR(IF(D1923=Spese!$G$84,Spese!$L$84-Spese!$M$84*(Spese!$G$84-1),Spese!$M$84),""))</f>
        <v/>
      </c>
      <c r="G1923" s="5">
        <f>IF(A1923="","",IFERROR(IF(Spese!$K$84="Annullato","Annullata",IF(Spese!$K$84="Sospeso","Sospesa",IF(Spese!$K$84="Da valutare","Da valutare",IF(E1923="","Da completare",IF(D1923&lt;=Spese!$J$84,"Saldata",IF(E1923&lt;Parametri!$B$3,"Scaduta",IF(E1923&lt;=Parametri!$B$3+Parametri!$B$4,"In scadenza","Programmata"))))))),"Da completare"))</f>
        <v/>
      </c>
      <c r="H1923" s="23">
        <f>IF(A1923="","",Spese!$D$84)</f>
        <v/>
      </c>
    </row>
    <row r="1924">
      <c r="A1924" s="9">
        <f>IFERROR(IF(OR(Spese!$A$84="",24&gt;Spese!$G$84),"",Spese!$A$84),"")</f>
        <v/>
      </c>
      <c r="B1924" s="27">
        <f>IF(A1924="","",Spese!$B$84)</f>
        <v/>
      </c>
      <c r="C1924" s="27">
        <f>IF(A1924="","",Spese!$C$84)</f>
        <v/>
      </c>
      <c r="D1924" s="10">
        <f>IF(A1924="","",24)</f>
        <v/>
      </c>
      <c r="E1924" s="25">
        <f>IF(A1924="","",IFERROR(EDATE(Spese!$I$84,(D1924-1)*Spese!$H$84),""))</f>
        <v/>
      </c>
      <c r="F1924" s="40">
        <f>IF(A1924="","",IFERROR(IF(D1924=Spese!$G$84,Spese!$L$84-Spese!$M$84*(Spese!$G$84-1),Spese!$M$84),""))</f>
        <v/>
      </c>
      <c r="G1924" s="9">
        <f>IF(A1924="","",IFERROR(IF(Spese!$K$84="Annullato","Annullata",IF(Spese!$K$84="Sospeso","Sospesa",IF(Spese!$K$84="Da valutare","Da valutare",IF(E1924="","Da completare",IF(D1924&lt;=Spese!$J$84,"Saldata",IF(E1924&lt;Parametri!$B$3,"Scaduta",IF(E1924&lt;=Parametri!$B$3+Parametri!$B$4,"In scadenza","Programmata"))))))),"Da completare"))</f>
        <v/>
      </c>
      <c r="H1924" s="27">
        <f>IF(A1924="","",Spese!$D$84)</f>
        <v/>
      </c>
    </row>
    <row r="1925">
      <c r="A1925" s="5">
        <f>IFERROR(IF(OR(Spese!$A$85="",1&gt;Spese!$G$85),"",Spese!$A$85),"")</f>
        <v/>
      </c>
      <c r="B1925" s="23">
        <f>IF(A1925="","",Spese!$B$85)</f>
        <v/>
      </c>
      <c r="C1925" s="23">
        <f>IF(A1925="","",Spese!$C$85)</f>
        <v/>
      </c>
      <c r="D1925" s="6">
        <f>IF(A1925="","",1)</f>
        <v/>
      </c>
      <c r="E1925" s="21">
        <f>IF(A1925="","",IFERROR(EDATE(Spese!$I$85,(D1925-1)*Spese!$H$85),""))</f>
        <v/>
      </c>
      <c r="F1925" s="38">
        <f>IF(A1925="","",IFERROR(IF(D1925=Spese!$G$85,Spese!$L$85-Spese!$M$85*(Spese!$G$85-1),Spese!$M$85),""))</f>
        <v/>
      </c>
      <c r="G1925" s="5">
        <f>IF(A1925="","",IFERROR(IF(Spese!$K$85="Annullato","Annullata",IF(Spese!$K$85="Sospeso","Sospesa",IF(Spese!$K$85="Da valutare","Da valutare",IF(E1925="","Da completare",IF(D1925&lt;=Spese!$J$85,"Saldata",IF(E1925&lt;Parametri!$B$3,"Scaduta",IF(E1925&lt;=Parametri!$B$3+Parametri!$B$4,"In scadenza","Programmata"))))))),"Da completare"))</f>
        <v/>
      </c>
      <c r="H1925" s="23">
        <f>IF(A1925="","",Spese!$D$85)</f>
        <v/>
      </c>
    </row>
    <row r="1926">
      <c r="A1926" s="9">
        <f>IFERROR(IF(OR(Spese!$A$85="",2&gt;Spese!$G$85),"",Spese!$A$85),"")</f>
        <v/>
      </c>
      <c r="B1926" s="27">
        <f>IF(A1926="","",Spese!$B$85)</f>
        <v/>
      </c>
      <c r="C1926" s="27">
        <f>IF(A1926="","",Spese!$C$85)</f>
        <v/>
      </c>
      <c r="D1926" s="10">
        <f>IF(A1926="","",2)</f>
        <v/>
      </c>
      <c r="E1926" s="25">
        <f>IF(A1926="","",IFERROR(EDATE(Spese!$I$85,(D1926-1)*Spese!$H$85),""))</f>
        <v/>
      </c>
      <c r="F1926" s="40">
        <f>IF(A1926="","",IFERROR(IF(D1926=Spese!$G$85,Spese!$L$85-Spese!$M$85*(Spese!$G$85-1),Spese!$M$85),""))</f>
        <v/>
      </c>
      <c r="G1926" s="9">
        <f>IF(A1926="","",IFERROR(IF(Spese!$K$85="Annullato","Annullata",IF(Spese!$K$85="Sospeso","Sospesa",IF(Spese!$K$85="Da valutare","Da valutare",IF(E1926="","Da completare",IF(D1926&lt;=Spese!$J$85,"Saldata",IF(E1926&lt;Parametri!$B$3,"Scaduta",IF(E1926&lt;=Parametri!$B$3+Parametri!$B$4,"In scadenza","Programmata"))))))),"Da completare"))</f>
        <v/>
      </c>
      <c r="H1926" s="27">
        <f>IF(A1926="","",Spese!$D$85)</f>
        <v/>
      </c>
    </row>
    <row r="1927">
      <c r="A1927" s="5">
        <f>IFERROR(IF(OR(Spese!$A$85="",3&gt;Spese!$G$85),"",Spese!$A$85),"")</f>
        <v/>
      </c>
      <c r="B1927" s="23">
        <f>IF(A1927="","",Spese!$B$85)</f>
        <v/>
      </c>
      <c r="C1927" s="23">
        <f>IF(A1927="","",Spese!$C$85)</f>
        <v/>
      </c>
      <c r="D1927" s="6">
        <f>IF(A1927="","",3)</f>
        <v/>
      </c>
      <c r="E1927" s="21">
        <f>IF(A1927="","",IFERROR(EDATE(Spese!$I$85,(D1927-1)*Spese!$H$85),""))</f>
        <v/>
      </c>
      <c r="F1927" s="38">
        <f>IF(A1927="","",IFERROR(IF(D1927=Spese!$G$85,Spese!$L$85-Spese!$M$85*(Spese!$G$85-1),Spese!$M$85),""))</f>
        <v/>
      </c>
      <c r="G1927" s="5">
        <f>IF(A1927="","",IFERROR(IF(Spese!$K$85="Annullato","Annullata",IF(Spese!$K$85="Sospeso","Sospesa",IF(Spese!$K$85="Da valutare","Da valutare",IF(E1927="","Da completare",IF(D1927&lt;=Spese!$J$85,"Saldata",IF(E1927&lt;Parametri!$B$3,"Scaduta",IF(E1927&lt;=Parametri!$B$3+Parametri!$B$4,"In scadenza","Programmata"))))))),"Da completare"))</f>
        <v/>
      </c>
      <c r="H1927" s="23">
        <f>IF(A1927="","",Spese!$D$85)</f>
        <v/>
      </c>
    </row>
    <row r="1928">
      <c r="A1928" s="9">
        <f>IFERROR(IF(OR(Spese!$A$85="",4&gt;Spese!$G$85),"",Spese!$A$85),"")</f>
        <v/>
      </c>
      <c r="B1928" s="27">
        <f>IF(A1928="","",Spese!$B$85)</f>
        <v/>
      </c>
      <c r="C1928" s="27">
        <f>IF(A1928="","",Spese!$C$85)</f>
        <v/>
      </c>
      <c r="D1928" s="10">
        <f>IF(A1928="","",4)</f>
        <v/>
      </c>
      <c r="E1928" s="25">
        <f>IF(A1928="","",IFERROR(EDATE(Spese!$I$85,(D1928-1)*Spese!$H$85),""))</f>
        <v/>
      </c>
      <c r="F1928" s="40">
        <f>IF(A1928="","",IFERROR(IF(D1928=Spese!$G$85,Spese!$L$85-Spese!$M$85*(Spese!$G$85-1),Spese!$M$85),""))</f>
        <v/>
      </c>
      <c r="G1928" s="9">
        <f>IF(A1928="","",IFERROR(IF(Spese!$K$85="Annullato","Annullata",IF(Spese!$K$85="Sospeso","Sospesa",IF(Spese!$K$85="Da valutare","Da valutare",IF(E1928="","Da completare",IF(D1928&lt;=Spese!$J$85,"Saldata",IF(E1928&lt;Parametri!$B$3,"Scaduta",IF(E1928&lt;=Parametri!$B$3+Parametri!$B$4,"In scadenza","Programmata"))))))),"Da completare"))</f>
        <v/>
      </c>
      <c r="H1928" s="27">
        <f>IF(A1928="","",Spese!$D$85)</f>
        <v/>
      </c>
    </row>
    <row r="1929">
      <c r="A1929" s="5">
        <f>IFERROR(IF(OR(Spese!$A$85="",5&gt;Spese!$G$85),"",Spese!$A$85),"")</f>
        <v/>
      </c>
      <c r="B1929" s="23">
        <f>IF(A1929="","",Spese!$B$85)</f>
        <v/>
      </c>
      <c r="C1929" s="23">
        <f>IF(A1929="","",Spese!$C$85)</f>
        <v/>
      </c>
      <c r="D1929" s="6">
        <f>IF(A1929="","",5)</f>
        <v/>
      </c>
      <c r="E1929" s="21">
        <f>IF(A1929="","",IFERROR(EDATE(Spese!$I$85,(D1929-1)*Spese!$H$85),""))</f>
        <v/>
      </c>
      <c r="F1929" s="38">
        <f>IF(A1929="","",IFERROR(IF(D1929=Spese!$G$85,Spese!$L$85-Spese!$M$85*(Spese!$G$85-1),Spese!$M$85),""))</f>
        <v/>
      </c>
      <c r="G1929" s="5">
        <f>IF(A1929="","",IFERROR(IF(Spese!$K$85="Annullato","Annullata",IF(Spese!$K$85="Sospeso","Sospesa",IF(Spese!$K$85="Da valutare","Da valutare",IF(E1929="","Da completare",IF(D1929&lt;=Spese!$J$85,"Saldata",IF(E1929&lt;Parametri!$B$3,"Scaduta",IF(E1929&lt;=Parametri!$B$3+Parametri!$B$4,"In scadenza","Programmata"))))))),"Da completare"))</f>
        <v/>
      </c>
      <c r="H1929" s="23">
        <f>IF(A1929="","",Spese!$D$85)</f>
        <v/>
      </c>
    </row>
    <row r="1930">
      <c r="A1930" s="9">
        <f>IFERROR(IF(OR(Spese!$A$85="",6&gt;Spese!$G$85),"",Spese!$A$85),"")</f>
        <v/>
      </c>
      <c r="B1930" s="27">
        <f>IF(A1930="","",Spese!$B$85)</f>
        <v/>
      </c>
      <c r="C1930" s="27">
        <f>IF(A1930="","",Spese!$C$85)</f>
        <v/>
      </c>
      <c r="D1930" s="10">
        <f>IF(A1930="","",6)</f>
        <v/>
      </c>
      <c r="E1930" s="25">
        <f>IF(A1930="","",IFERROR(EDATE(Spese!$I$85,(D1930-1)*Spese!$H$85),""))</f>
        <v/>
      </c>
      <c r="F1930" s="40">
        <f>IF(A1930="","",IFERROR(IF(D1930=Spese!$G$85,Spese!$L$85-Spese!$M$85*(Spese!$G$85-1),Spese!$M$85),""))</f>
        <v/>
      </c>
      <c r="G1930" s="9">
        <f>IF(A1930="","",IFERROR(IF(Spese!$K$85="Annullato","Annullata",IF(Spese!$K$85="Sospeso","Sospesa",IF(Spese!$K$85="Da valutare","Da valutare",IF(E1930="","Da completare",IF(D1930&lt;=Spese!$J$85,"Saldata",IF(E1930&lt;Parametri!$B$3,"Scaduta",IF(E1930&lt;=Parametri!$B$3+Parametri!$B$4,"In scadenza","Programmata"))))))),"Da completare"))</f>
        <v/>
      </c>
      <c r="H1930" s="27">
        <f>IF(A1930="","",Spese!$D$85)</f>
        <v/>
      </c>
    </row>
    <row r="1931">
      <c r="A1931" s="5">
        <f>IFERROR(IF(OR(Spese!$A$85="",7&gt;Spese!$G$85),"",Spese!$A$85),"")</f>
        <v/>
      </c>
      <c r="B1931" s="23">
        <f>IF(A1931="","",Spese!$B$85)</f>
        <v/>
      </c>
      <c r="C1931" s="23">
        <f>IF(A1931="","",Spese!$C$85)</f>
        <v/>
      </c>
      <c r="D1931" s="6">
        <f>IF(A1931="","",7)</f>
        <v/>
      </c>
      <c r="E1931" s="21">
        <f>IF(A1931="","",IFERROR(EDATE(Spese!$I$85,(D1931-1)*Spese!$H$85),""))</f>
        <v/>
      </c>
      <c r="F1931" s="38">
        <f>IF(A1931="","",IFERROR(IF(D1931=Spese!$G$85,Spese!$L$85-Spese!$M$85*(Spese!$G$85-1),Spese!$M$85),""))</f>
        <v/>
      </c>
      <c r="G1931" s="5">
        <f>IF(A1931="","",IFERROR(IF(Spese!$K$85="Annullato","Annullata",IF(Spese!$K$85="Sospeso","Sospesa",IF(Spese!$K$85="Da valutare","Da valutare",IF(E1931="","Da completare",IF(D1931&lt;=Spese!$J$85,"Saldata",IF(E1931&lt;Parametri!$B$3,"Scaduta",IF(E1931&lt;=Parametri!$B$3+Parametri!$B$4,"In scadenza","Programmata"))))))),"Da completare"))</f>
        <v/>
      </c>
      <c r="H1931" s="23">
        <f>IF(A1931="","",Spese!$D$85)</f>
        <v/>
      </c>
    </row>
    <row r="1932">
      <c r="A1932" s="9">
        <f>IFERROR(IF(OR(Spese!$A$85="",8&gt;Spese!$G$85),"",Spese!$A$85),"")</f>
        <v/>
      </c>
      <c r="B1932" s="27">
        <f>IF(A1932="","",Spese!$B$85)</f>
        <v/>
      </c>
      <c r="C1932" s="27">
        <f>IF(A1932="","",Spese!$C$85)</f>
        <v/>
      </c>
      <c r="D1932" s="10">
        <f>IF(A1932="","",8)</f>
        <v/>
      </c>
      <c r="E1932" s="25">
        <f>IF(A1932="","",IFERROR(EDATE(Spese!$I$85,(D1932-1)*Spese!$H$85),""))</f>
        <v/>
      </c>
      <c r="F1932" s="40">
        <f>IF(A1932="","",IFERROR(IF(D1932=Spese!$G$85,Spese!$L$85-Spese!$M$85*(Spese!$G$85-1),Spese!$M$85),""))</f>
        <v/>
      </c>
      <c r="G1932" s="9">
        <f>IF(A1932="","",IFERROR(IF(Spese!$K$85="Annullato","Annullata",IF(Spese!$K$85="Sospeso","Sospesa",IF(Spese!$K$85="Da valutare","Da valutare",IF(E1932="","Da completare",IF(D1932&lt;=Spese!$J$85,"Saldata",IF(E1932&lt;Parametri!$B$3,"Scaduta",IF(E1932&lt;=Parametri!$B$3+Parametri!$B$4,"In scadenza","Programmata"))))))),"Da completare"))</f>
        <v/>
      </c>
      <c r="H1932" s="27">
        <f>IF(A1932="","",Spese!$D$85)</f>
        <v/>
      </c>
    </row>
    <row r="1933">
      <c r="A1933" s="5">
        <f>IFERROR(IF(OR(Spese!$A$85="",9&gt;Spese!$G$85),"",Spese!$A$85),"")</f>
        <v/>
      </c>
      <c r="B1933" s="23">
        <f>IF(A1933="","",Spese!$B$85)</f>
        <v/>
      </c>
      <c r="C1933" s="23">
        <f>IF(A1933="","",Spese!$C$85)</f>
        <v/>
      </c>
      <c r="D1933" s="6">
        <f>IF(A1933="","",9)</f>
        <v/>
      </c>
      <c r="E1933" s="21">
        <f>IF(A1933="","",IFERROR(EDATE(Spese!$I$85,(D1933-1)*Spese!$H$85),""))</f>
        <v/>
      </c>
      <c r="F1933" s="38">
        <f>IF(A1933="","",IFERROR(IF(D1933=Spese!$G$85,Spese!$L$85-Spese!$M$85*(Spese!$G$85-1),Spese!$M$85),""))</f>
        <v/>
      </c>
      <c r="G1933" s="5">
        <f>IF(A1933="","",IFERROR(IF(Spese!$K$85="Annullato","Annullata",IF(Spese!$K$85="Sospeso","Sospesa",IF(Spese!$K$85="Da valutare","Da valutare",IF(E1933="","Da completare",IF(D1933&lt;=Spese!$J$85,"Saldata",IF(E1933&lt;Parametri!$B$3,"Scaduta",IF(E1933&lt;=Parametri!$B$3+Parametri!$B$4,"In scadenza","Programmata"))))))),"Da completare"))</f>
        <v/>
      </c>
      <c r="H1933" s="23">
        <f>IF(A1933="","",Spese!$D$85)</f>
        <v/>
      </c>
    </row>
    <row r="1934">
      <c r="A1934" s="9">
        <f>IFERROR(IF(OR(Spese!$A$85="",10&gt;Spese!$G$85),"",Spese!$A$85),"")</f>
        <v/>
      </c>
      <c r="B1934" s="27">
        <f>IF(A1934="","",Spese!$B$85)</f>
        <v/>
      </c>
      <c r="C1934" s="27">
        <f>IF(A1934="","",Spese!$C$85)</f>
        <v/>
      </c>
      <c r="D1934" s="10">
        <f>IF(A1934="","",10)</f>
        <v/>
      </c>
      <c r="E1934" s="25">
        <f>IF(A1934="","",IFERROR(EDATE(Spese!$I$85,(D1934-1)*Spese!$H$85),""))</f>
        <v/>
      </c>
      <c r="F1934" s="40">
        <f>IF(A1934="","",IFERROR(IF(D1934=Spese!$G$85,Spese!$L$85-Spese!$M$85*(Spese!$G$85-1),Spese!$M$85),""))</f>
        <v/>
      </c>
      <c r="G1934" s="9">
        <f>IF(A1934="","",IFERROR(IF(Spese!$K$85="Annullato","Annullata",IF(Spese!$K$85="Sospeso","Sospesa",IF(Spese!$K$85="Da valutare","Da valutare",IF(E1934="","Da completare",IF(D1934&lt;=Spese!$J$85,"Saldata",IF(E1934&lt;Parametri!$B$3,"Scaduta",IF(E1934&lt;=Parametri!$B$3+Parametri!$B$4,"In scadenza","Programmata"))))))),"Da completare"))</f>
        <v/>
      </c>
      <c r="H1934" s="27">
        <f>IF(A1934="","",Spese!$D$85)</f>
        <v/>
      </c>
    </row>
    <row r="1935">
      <c r="A1935" s="5">
        <f>IFERROR(IF(OR(Spese!$A$85="",11&gt;Spese!$G$85),"",Spese!$A$85),"")</f>
        <v/>
      </c>
      <c r="B1935" s="23">
        <f>IF(A1935="","",Spese!$B$85)</f>
        <v/>
      </c>
      <c r="C1935" s="23">
        <f>IF(A1935="","",Spese!$C$85)</f>
        <v/>
      </c>
      <c r="D1935" s="6">
        <f>IF(A1935="","",11)</f>
        <v/>
      </c>
      <c r="E1935" s="21">
        <f>IF(A1935="","",IFERROR(EDATE(Spese!$I$85,(D1935-1)*Spese!$H$85),""))</f>
        <v/>
      </c>
      <c r="F1935" s="38">
        <f>IF(A1935="","",IFERROR(IF(D1935=Spese!$G$85,Spese!$L$85-Spese!$M$85*(Spese!$G$85-1),Spese!$M$85),""))</f>
        <v/>
      </c>
      <c r="G1935" s="5">
        <f>IF(A1935="","",IFERROR(IF(Spese!$K$85="Annullato","Annullata",IF(Spese!$K$85="Sospeso","Sospesa",IF(Spese!$K$85="Da valutare","Da valutare",IF(E1935="","Da completare",IF(D1935&lt;=Spese!$J$85,"Saldata",IF(E1935&lt;Parametri!$B$3,"Scaduta",IF(E1935&lt;=Parametri!$B$3+Parametri!$B$4,"In scadenza","Programmata"))))))),"Da completare"))</f>
        <v/>
      </c>
      <c r="H1935" s="23">
        <f>IF(A1935="","",Spese!$D$85)</f>
        <v/>
      </c>
    </row>
    <row r="1936">
      <c r="A1936" s="9">
        <f>IFERROR(IF(OR(Spese!$A$85="",12&gt;Spese!$G$85),"",Spese!$A$85),"")</f>
        <v/>
      </c>
      <c r="B1936" s="27">
        <f>IF(A1936="","",Spese!$B$85)</f>
        <v/>
      </c>
      <c r="C1936" s="27">
        <f>IF(A1936="","",Spese!$C$85)</f>
        <v/>
      </c>
      <c r="D1936" s="10">
        <f>IF(A1936="","",12)</f>
        <v/>
      </c>
      <c r="E1936" s="25">
        <f>IF(A1936="","",IFERROR(EDATE(Spese!$I$85,(D1936-1)*Spese!$H$85),""))</f>
        <v/>
      </c>
      <c r="F1936" s="40">
        <f>IF(A1936="","",IFERROR(IF(D1936=Spese!$G$85,Spese!$L$85-Spese!$M$85*(Spese!$G$85-1),Spese!$M$85),""))</f>
        <v/>
      </c>
      <c r="G1936" s="9">
        <f>IF(A1936="","",IFERROR(IF(Spese!$K$85="Annullato","Annullata",IF(Spese!$K$85="Sospeso","Sospesa",IF(Spese!$K$85="Da valutare","Da valutare",IF(E1936="","Da completare",IF(D1936&lt;=Spese!$J$85,"Saldata",IF(E1936&lt;Parametri!$B$3,"Scaduta",IF(E1936&lt;=Parametri!$B$3+Parametri!$B$4,"In scadenza","Programmata"))))))),"Da completare"))</f>
        <v/>
      </c>
      <c r="H1936" s="27">
        <f>IF(A1936="","",Spese!$D$85)</f>
        <v/>
      </c>
    </row>
    <row r="1937">
      <c r="A1937" s="5">
        <f>IFERROR(IF(OR(Spese!$A$85="",13&gt;Spese!$G$85),"",Spese!$A$85),"")</f>
        <v/>
      </c>
      <c r="B1937" s="23">
        <f>IF(A1937="","",Spese!$B$85)</f>
        <v/>
      </c>
      <c r="C1937" s="23">
        <f>IF(A1937="","",Spese!$C$85)</f>
        <v/>
      </c>
      <c r="D1937" s="6">
        <f>IF(A1937="","",13)</f>
        <v/>
      </c>
      <c r="E1937" s="21">
        <f>IF(A1937="","",IFERROR(EDATE(Spese!$I$85,(D1937-1)*Spese!$H$85),""))</f>
        <v/>
      </c>
      <c r="F1937" s="38">
        <f>IF(A1937="","",IFERROR(IF(D1937=Spese!$G$85,Spese!$L$85-Spese!$M$85*(Spese!$G$85-1),Spese!$M$85),""))</f>
        <v/>
      </c>
      <c r="G1937" s="5">
        <f>IF(A1937="","",IFERROR(IF(Spese!$K$85="Annullato","Annullata",IF(Spese!$K$85="Sospeso","Sospesa",IF(Spese!$K$85="Da valutare","Da valutare",IF(E1937="","Da completare",IF(D1937&lt;=Spese!$J$85,"Saldata",IF(E1937&lt;Parametri!$B$3,"Scaduta",IF(E1937&lt;=Parametri!$B$3+Parametri!$B$4,"In scadenza","Programmata"))))))),"Da completare"))</f>
        <v/>
      </c>
      <c r="H1937" s="23">
        <f>IF(A1937="","",Spese!$D$85)</f>
        <v/>
      </c>
    </row>
    <row r="1938">
      <c r="A1938" s="9">
        <f>IFERROR(IF(OR(Spese!$A$85="",14&gt;Spese!$G$85),"",Spese!$A$85),"")</f>
        <v/>
      </c>
      <c r="B1938" s="27">
        <f>IF(A1938="","",Spese!$B$85)</f>
        <v/>
      </c>
      <c r="C1938" s="27">
        <f>IF(A1938="","",Spese!$C$85)</f>
        <v/>
      </c>
      <c r="D1938" s="10">
        <f>IF(A1938="","",14)</f>
        <v/>
      </c>
      <c r="E1938" s="25">
        <f>IF(A1938="","",IFERROR(EDATE(Spese!$I$85,(D1938-1)*Spese!$H$85),""))</f>
        <v/>
      </c>
      <c r="F1938" s="40">
        <f>IF(A1938="","",IFERROR(IF(D1938=Spese!$G$85,Spese!$L$85-Spese!$M$85*(Spese!$G$85-1),Spese!$M$85),""))</f>
        <v/>
      </c>
      <c r="G1938" s="9">
        <f>IF(A1938="","",IFERROR(IF(Spese!$K$85="Annullato","Annullata",IF(Spese!$K$85="Sospeso","Sospesa",IF(Spese!$K$85="Da valutare","Da valutare",IF(E1938="","Da completare",IF(D1938&lt;=Spese!$J$85,"Saldata",IF(E1938&lt;Parametri!$B$3,"Scaduta",IF(E1938&lt;=Parametri!$B$3+Parametri!$B$4,"In scadenza","Programmata"))))))),"Da completare"))</f>
        <v/>
      </c>
      <c r="H1938" s="27">
        <f>IF(A1938="","",Spese!$D$85)</f>
        <v/>
      </c>
    </row>
    <row r="1939">
      <c r="A1939" s="5">
        <f>IFERROR(IF(OR(Spese!$A$85="",15&gt;Spese!$G$85),"",Spese!$A$85),"")</f>
        <v/>
      </c>
      <c r="B1939" s="23">
        <f>IF(A1939="","",Spese!$B$85)</f>
        <v/>
      </c>
      <c r="C1939" s="23">
        <f>IF(A1939="","",Spese!$C$85)</f>
        <v/>
      </c>
      <c r="D1939" s="6">
        <f>IF(A1939="","",15)</f>
        <v/>
      </c>
      <c r="E1939" s="21">
        <f>IF(A1939="","",IFERROR(EDATE(Spese!$I$85,(D1939-1)*Spese!$H$85),""))</f>
        <v/>
      </c>
      <c r="F1939" s="38">
        <f>IF(A1939="","",IFERROR(IF(D1939=Spese!$G$85,Spese!$L$85-Spese!$M$85*(Spese!$G$85-1),Spese!$M$85),""))</f>
        <v/>
      </c>
      <c r="G1939" s="5">
        <f>IF(A1939="","",IFERROR(IF(Spese!$K$85="Annullato","Annullata",IF(Spese!$K$85="Sospeso","Sospesa",IF(Spese!$K$85="Da valutare","Da valutare",IF(E1939="","Da completare",IF(D1939&lt;=Spese!$J$85,"Saldata",IF(E1939&lt;Parametri!$B$3,"Scaduta",IF(E1939&lt;=Parametri!$B$3+Parametri!$B$4,"In scadenza","Programmata"))))))),"Da completare"))</f>
        <v/>
      </c>
      <c r="H1939" s="23">
        <f>IF(A1939="","",Spese!$D$85)</f>
        <v/>
      </c>
    </row>
    <row r="1940">
      <c r="A1940" s="9">
        <f>IFERROR(IF(OR(Spese!$A$85="",16&gt;Spese!$G$85),"",Spese!$A$85),"")</f>
        <v/>
      </c>
      <c r="B1940" s="27">
        <f>IF(A1940="","",Spese!$B$85)</f>
        <v/>
      </c>
      <c r="C1940" s="27">
        <f>IF(A1940="","",Spese!$C$85)</f>
        <v/>
      </c>
      <c r="D1940" s="10">
        <f>IF(A1940="","",16)</f>
        <v/>
      </c>
      <c r="E1940" s="25">
        <f>IF(A1940="","",IFERROR(EDATE(Spese!$I$85,(D1940-1)*Spese!$H$85),""))</f>
        <v/>
      </c>
      <c r="F1940" s="40">
        <f>IF(A1940="","",IFERROR(IF(D1940=Spese!$G$85,Spese!$L$85-Spese!$M$85*(Spese!$G$85-1),Spese!$M$85),""))</f>
        <v/>
      </c>
      <c r="G1940" s="9">
        <f>IF(A1940="","",IFERROR(IF(Spese!$K$85="Annullato","Annullata",IF(Spese!$K$85="Sospeso","Sospesa",IF(Spese!$K$85="Da valutare","Da valutare",IF(E1940="","Da completare",IF(D1940&lt;=Spese!$J$85,"Saldata",IF(E1940&lt;Parametri!$B$3,"Scaduta",IF(E1940&lt;=Parametri!$B$3+Parametri!$B$4,"In scadenza","Programmata"))))))),"Da completare"))</f>
        <v/>
      </c>
      <c r="H1940" s="27">
        <f>IF(A1940="","",Spese!$D$85)</f>
        <v/>
      </c>
    </row>
    <row r="1941">
      <c r="A1941" s="5">
        <f>IFERROR(IF(OR(Spese!$A$85="",17&gt;Spese!$G$85),"",Spese!$A$85),"")</f>
        <v/>
      </c>
      <c r="B1941" s="23">
        <f>IF(A1941="","",Spese!$B$85)</f>
        <v/>
      </c>
      <c r="C1941" s="23">
        <f>IF(A1941="","",Spese!$C$85)</f>
        <v/>
      </c>
      <c r="D1941" s="6">
        <f>IF(A1941="","",17)</f>
        <v/>
      </c>
      <c r="E1941" s="21">
        <f>IF(A1941="","",IFERROR(EDATE(Spese!$I$85,(D1941-1)*Spese!$H$85),""))</f>
        <v/>
      </c>
      <c r="F1941" s="38">
        <f>IF(A1941="","",IFERROR(IF(D1941=Spese!$G$85,Spese!$L$85-Spese!$M$85*(Spese!$G$85-1),Spese!$M$85),""))</f>
        <v/>
      </c>
      <c r="G1941" s="5">
        <f>IF(A1941="","",IFERROR(IF(Spese!$K$85="Annullato","Annullata",IF(Spese!$K$85="Sospeso","Sospesa",IF(Spese!$K$85="Da valutare","Da valutare",IF(E1941="","Da completare",IF(D1941&lt;=Spese!$J$85,"Saldata",IF(E1941&lt;Parametri!$B$3,"Scaduta",IF(E1941&lt;=Parametri!$B$3+Parametri!$B$4,"In scadenza","Programmata"))))))),"Da completare"))</f>
        <v/>
      </c>
      <c r="H1941" s="23">
        <f>IF(A1941="","",Spese!$D$85)</f>
        <v/>
      </c>
    </row>
    <row r="1942">
      <c r="A1942" s="9">
        <f>IFERROR(IF(OR(Spese!$A$85="",18&gt;Spese!$G$85),"",Spese!$A$85),"")</f>
        <v/>
      </c>
      <c r="B1942" s="27">
        <f>IF(A1942="","",Spese!$B$85)</f>
        <v/>
      </c>
      <c r="C1942" s="27">
        <f>IF(A1942="","",Spese!$C$85)</f>
        <v/>
      </c>
      <c r="D1942" s="10">
        <f>IF(A1942="","",18)</f>
        <v/>
      </c>
      <c r="E1942" s="25">
        <f>IF(A1942="","",IFERROR(EDATE(Spese!$I$85,(D1942-1)*Spese!$H$85),""))</f>
        <v/>
      </c>
      <c r="F1942" s="40">
        <f>IF(A1942="","",IFERROR(IF(D1942=Spese!$G$85,Spese!$L$85-Spese!$M$85*(Spese!$G$85-1),Spese!$M$85),""))</f>
        <v/>
      </c>
      <c r="G1942" s="9">
        <f>IF(A1942="","",IFERROR(IF(Spese!$K$85="Annullato","Annullata",IF(Spese!$K$85="Sospeso","Sospesa",IF(Spese!$K$85="Da valutare","Da valutare",IF(E1942="","Da completare",IF(D1942&lt;=Spese!$J$85,"Saldata",IF(E1942&lt;Parametri!$B$3,"Scaduta",IF(E1942&lt;=Parametri!$B$3+Parametri!$B$4,"In scadenza","Programmata"))))))),"Da completare"))</f>
        <v/>
      </c>
      <c r="H1942" s="27">
        <f>IF(A1942="","",Spese!$D$85)</f>
        <v/>
      </c>
    </row>
    <row r="1943">
      <c r="A1943" s="5">
        <f>IFERROR(IF(OR(Spese!$A$85="",19&gt;Spese!$G$85),"",Spese!$A$85),"")</f>
        <v/>
      </c>
      <c r="B1943" s="23">
        <f>IF(A1943="","",Spese!$B$85)</f>
        <v/>
      </c>
      <c r="C1943" s="23">
        <f>IF(A1943="","",Spese!$C$85)</f>
        <v/>
      </c>
      <c r="D1943" s="6">
        <f>IF(A1943="","",19)</f>
        <v/>
      </c>
      <c r="E1943" s="21">
        <f>IF(A1943="","",IFERROR(EDATE(Spese!$I$85,(D1943-1)*Spese!$H$85),""))</f>
        <v/>
      </c>
      <c r="F1943" s="38">
        <f>IF(A1943="","",IFERROR(IF(D1943=Spese!$G$85,Spese!$L$85-Spese!$M$85*(Spese!$G$85-1),Spese!$M$85),""))</f>
        <v/>
      </c>
      <c r="G1943" s="5">
        <f>IF(A1943="","",IFERROR(IF(Spese!$K$85="Annullato","Annullata",IF(Spese!$K$85="Sospeso","Sospesa",IF(Spese!$K$85="Da valutare","Da valutare",IF(E1943="","Da completare",IF(D1943&lt;=Spese!$J$85,"Saldata",IF(E1943&lt;Parametri!$B$3,"Scaduta",IF(E1943&lt;=Parametri!$B$3+Parametri!$B$4,"In scadenza","Programmata"))))))),"Da completare"))</f>
        <v/>
      </c>
      <c r="H1943" s="23">
        <f>IF(A1943="","",Spese!$D$85)</f>
        <v/>
      </c>
    </row>
    <row r="1944">
      <c r="A1944" s="9">
        <f>IFERROR(IF(OR(Spese!$A$85="",20&gt;Spese!$G$85),"",Spese!$A$85),"")</f>
        <v/>
      </c>
      <c r="B1944" s="27">
        <f>IF(A1944="","",Spese!$B$85)</f>
        <v/>
      </c>
      <c r="C1944" s="27">
        <f>IF(A1944="","",Spese!$C$85)</f>
        <v/>
      </c>
      <c r="D1944" s="10">
        <f>IF(A1944="","",20)</f>
        <v/>
      </c>
      <c r="E1944" s="25">
        <f>IF(A1944="","",IFERROR(EDATE(Spese!$I$85,(D1944-1)*Spese!$H$85),""))</f>
        <v/>
      </c>
      <c r="F1944" s="40">
        <f>IF(A1944="","",IFERROR(IF(D1944=Spese!$G$85,Spese!$L$85-Spese!$M$85*(Spese!$G$85-1),Spese!$M$85),""))</f>
        <v/>
      </c>
      <c r="G1944" s="9">
        <f>IF(A1944="","",IFERROR(IF(Spese!$K$85="Annullato","Annullata",IF(Spese!$K$85="Sospeso","Sospesa",IF(Spese!$K$85="Da valutare","Da valutare",IF(E1944="","Da completare",IF(D1944&lt;=Spese!$J$85,"Saldata",IF(E1944&lt;Parametri!$B$3,"Scaduta",IF(E1944&lt;=Parametri!$B$3+Parametri!$B$4,"In scadenza","Programmata"))))))),"Da completare"))</f>
        <v/>
      </c>
      <c r="H1944" s="27">
        <f>IF(A1944="","",Spese!$D$85)</f>
        <v/>
      </c>
    </row>
    <row r="1945">
      <c r="A1945" s="5">
        <f>IFERROR(IF(OR(Spese!$A$85="",21&gt;Spese!$G$85),"",Spese!$A$85),"")</f>
        <v/>
      </c>
      <c r="B1945" s="23">
        <f>IF(A1945="","",Spese!$B$85)</f>
        <v/>
      </c>
      <c r="C1945" s="23">
        <f>IF(A1945="","",Spese!$C$85)</f>
        <v/>
      </c>
      <c r="D1945" s="6">
        <f>IF(A1945="","",21)</f>
        <v/>
      </c>
      <c r="E1945" s="21">
        <f>IF(A1945="","",IFERROR(EDATE(Spese!$I$85,(D1945-1)*Spese!$H$85),""))</f>
        <v/>
      </c>
      <c r="F1945" s="38">
        <f>IF(A1945="","",IFERROR(IF(D1945=Spese!$G$85,Spese!$L$85-Spese!$M$85*(Spese!$G$85-1),Spese!$M$85),""))</f>
        <v/>
      </c>
      <c r="G1945" s="5">
        <f>IF(A1945="","",IFERROR(IF(Spese!$K$85="Annullato","Annullata",IF(Spese!$K$85="Sospeso","Sospesa",IF(Spese!$K$85="Da valutare","Da valutare",IF(E1945="","Da completare",IF(D1945&lt;=Spese!$J$85,"Saldata",IF(E1945&lt;Parametri!$B$3,"Scaduta",IF(E1945&lt;=Parametri!$B$3+Parametri!$B$4,"In scadenza","Programmata"))))))),"Da completare"))</f>
        <v/>
      </c>
      <c r="H1945" s="23">
        <f>IF(A1945="","",Spese!$D$85)</f>
        <v/>
      </c>
    </row>
    <row r="1946">
      <c r="A1946" s="9">
        <f>IFERROR(IF(OR(Spese!$A$85="",22&gt;Spese!$G$85),"",Spese!$A$85),"")</f>
        <v/>
      </c>
      <c r="B1946" s="27">
        <f>IF(A1946="","",Spese!$B$85)</f>
        <v/>
      </c>
      <c r="C1946" s="27">
        <f>IF(A1946="","",Spese!$C$85)</f>
        <v/>
      </c>
      <c r="D1946" s="10">
        <f>IF(A1946="","",22)</f>
        <v/>
      </c>
      <c r="E1946" s="25">
        <f>IF(A1946="","",IFERROR(EDATE(Spese!$I$85,(D1946-1)*Spese!$H$85),""))</f>
        <v/>
      </c>
      <c r="F1946" s="40">
        <f>IF(A1946="","",IFERROR(IF(D1946=Spese!$G$85,Spese!$L$85-Spese!$M$85*(Spese!$G$85-1),Spese!$M$85),""))</f>
        <v/>
      </c>
      <c r="G1946" s="9">
        <f>IF(A1946="","",IFERROR(IF(Spese!$K$85="Annullato","Annullata",IF(Spese!$K$85="Sospeso","Sospesa",IF(Spese!$K$85="Da valutare","Da valutare",IF(E1946="","Da completare",IF(D1946&lt;=Spese!$J$85,"Saldata",IF(E1946&lt;Parametri!$B$3,"Scaduta",IF(E1946&lt;=Parametri!$B$3+Parametri!$B$4,"In scadenza","Programmata"))))))),"Da completare"))</f>
        <v/>
      </c>
      <c r="H1946" s="27">
        <f>IF(A1946="","",Spese!$D$85)</f>
        <v/>
      </c>
    </row>
    <row r="1947">
      <c r="A1947" s="5">
        <f>IFERROR(IF(OR(Spese!$A$85="",23&gt;Spese!$G$85),"",Spese!$A$85),"")</f>
        <v/>
      </c>
      <c r="B1947" s="23">
        <f>IF(A1947="","",Spese!$B$85)</f>
        <v/>
      </c>
      <c r="C1947" s="23">
        <f>IF(A1947="","",Spese!$C$85)</f>
        <v/>
      </c>
      <c r="D1947" s="6">
        <f>IF(A1947="","",23)</f>
        <v/>
      </c>
      <c r="E1947" s="21">
        <f>IF(A1947="","",IFERROR(EDATE(Spese!$I$85,(D1947-1)*Spese!$H$85),""))</f>
        <v/>
      </c>
      <c r="F1947" s="38">
        <f>IF(A1947="","",IFERROR(IF(D1947=Spese!$G$85,Spese!$L$85-Spese!$M$85*(Spese!$G$85-1),Spese!$M$85),""))</f>
        <v/>
      </c>
      <c r="G1947" s="5">
        <f>IF(A1947="","",IFERROR(IF(Spese!$K$85="Annullato","Annullata",IF(Spese!$K$85="Sospeso","Sospesa",IF(Spese!$K$85="Da valutare","Da valutare",IF(E1947="","Da completare",IF(D1947&lt;=Spese!$J$85,"Saldata",IF(E1947&lt;Parametri!$B$3,"Scaduta",IF(E1947&lt;=Parametri!$B$3+Parametri!$B$4,"In scadenza","Programmata"))))))),"Da completare"))</f>
        <v/>
      </c>
      <c r="H1947" s="23">
        <f>IF(A1947="","",Spese!$D$85)</f>
        <v/>
      </c>
    </row>
    <row r="1948">
      <c r="A1948" s="9">
        <f>IFERROR(IF(OR(Spese!$A$85="",24&gt;Spese!$G$85),"",Spese!$A$85),"")</f>
        <v/>
      </c>
      <c r="B1948" s="27">
        <f>IF(A1948="","",Spese!$B$85)</f>
        <v/>
      </c>
      <c r="C1948" s="27">
        <f>IF(A1948="","",Spese!$C$85)</f>
        <v/>
      </c>
      <c r="D1948" s="10">
        <f>IF(A1948="","",24)</f>
        <v/>
      </c>
      <c r="E1948" s="25">
        <f>IF(A1948="","",IFERROR(EDATE(Spese!$I$85,(D1948-1)*Spese!$H$85),""))</f>
        <v/>
      </c>
      <c r="F1948" s="40">
        <f>IF(A1948="","",IFERROR(IF(D1948=Spese!$G$85,Spese!$L$85-Spese!$M$85*(Spese!$G$85-1),Spese!$M$85),""))</f>
        <v/>
      </c>
      <c r="G1948" s="9">
        <f>IF(A1948="","",IFERROR(IF(Spese!$K$85="Annullato","Annullata",IF(Spese!$K$85="Sospeso","Sospesa",IF(Spese!$K$85="Da valutare","Da valutare",IF(E1948="","Da completare",IF(D1948&lt;=Spese!$J$85,"Saldata",IF(E1948&lt;Parametri!$B$3,"Scaduta",IF(E1948&lt;=Parametri!$B$3+Parametri!$B$4,"In scadenza","Programmata"))))))),"Da completare"))</f>
        <v/>
      </c>
      <c r="H1948" s="27">
        <f>IF(A1948="","",Spese!$D$85)</f>
        <v/>
      </c>
    </row>
    <row r="1949">
      <c r="A1949" s="5">
        <f>IFERROR(IF(OR(Spese!$A$86="",1&gt;Spese!$G$86),"",Spese!$A$86),"")</f>
        <v/>
      </c>
      <c r="B1949" s="23">
        <f>IF(A1949="","",Spese!$B$86)</f>
        <v/>
      </c>
      <c r="C1949" s="23">
        <f>IF(A1949="","",Spese!$C$86)</f>
        <v/>
      </c>
      <c r="D1949" s="6">
        <f>IF(A1949="","",1)</f>
        <v/>
      </c>
      <c r="E1949" s="21">
        <f>IF(A1949="","",IFERROR(EDATE(Spese!$I$86,(D1949-1)*Spese!$H$86),""))</f>
        <v/>
      </c>
      <c r="F1949" s="38">
        <f>IF(A1949="","",IFERROR(IF(D1949=Spese!$G$86,Spese!$L$86-Spese!$M$86*(Spese!$G$86-1),Spese!$M$86),""))</f>
        <v/>
      </c>
      <c r="G1949" s="5">
        <f>IF(A1949="","",IFERROR(IF(Spese!$K$86="Annullato","Annullata",IF(Spese!$K$86="Sospeso","Sospesa",IF(Spese!$K$86="Da valutare","Da valutare",IF(E1949="","Da completare",IF(D1949&lt;=Spese!$J$86,"Saldata",IF(E1949&lt;Parametri!$B$3,"Scaduta",IF(E1949&lt;=Parametri!$B$3+Parametri!$B$4,"In scadenza","Programmata"))))))),"Da completare"))</f>
        <v/>
      </c>
      <c r="H1949" s="23">
        <f>IF(A1949="","",Spese!$D$86)</f>
        <v/>
      </c>
    </row>
    <row r="1950">
      <c r="A1950" s="9">
        <f>IFERROR(IF(OR(Spese!$A$86="",2&gt;Spese!$G$86),"",Spese!$A$86),"")</f>
        <v/>
      </c>
      <c r="B1950" s="27">
        <f>IF(A1950="","",Spese!$B$86)</f>
        <v/>
      </c>
      <c r="C1950" s="27">
        <f>IF(A1950="","",Spese!$C$86)</f>
        <v/>
      </c>
      <c r="D1950" s="10">
        <f>IF(A1950="","",2)</f>
        <v/>
      </c>
      <c r="E1950" s="25">
        <f>IF(A1950="","",IFERROR(EDATE(Spese!$I$86,(D1950-1)*Spese!$H$86),""))</f>
        <v/>
      </c>
      <c r="F1950" s="40">
        <f>IF(A1950="","",IFERROR(IF(D1950=Spese!$G$86,Spese!$L$86-Spese!$M$86*(Spese!$G$86-1),Spese!$M$86),""))</f>
        <v/>
      </c>
      <c r="G1950" s="9">
        <f>IF(A1950="","",IFERROR(IF(Spese!$K$86="Annullato","Annullata",IF(Spese!$K$86="Sospeso","Sospesa",IF(Spese!$K$86="Da valutare","Da valutare",IF(E1950="","Da completare",IF(D1950&lt;=Spese!$J$86,"Saldata",IF(E1950&lt;Parametri!$B$3,"Scaduta",IF(E1950&lt;=Parametri!$B$3+Parametri!$B$4,"In scadenza","Programmata"))))))),"Da completare"))</f>
        <v/>
      </c>
      <c r="H1950" s="27">
        <f>IF(A1950="","",Spese!$D$86)</f>
        <v/>
      </c>
    </row>
    <row r="1951">
      <c r="A1951" s="5">
        <f>IFERROR(IF(OR(Spese!$A$86="",3&gt;Spese!$G$86),"",Spese!$A$86),"")</f>
        <v/>
      </c>
      <c r="B1951" s="23">
        <f>IF(A1951="","",Spese!$B$86)</f>
        <v/>
      </c>
      <c r="C1951" s="23">
        <f>IF(A1951="","",Spese!$C$86)</f>
        <v/>
      </c>
      <c r="D1951" s="6">
        <f>IF(A1951="","",3)</f>
        <v/>
      </c>
      <c r="E1951" s="21">
        <f>IF(A1951="","",IFERROR(EDATE(Spese!$I$86,(D1951-1)*Spese!$H$86),""))</f>
        <v/>
      </c>
      <c r="F1951" s="38">
        <f>IF(A1951="","",IFERROR(IF(D1951=Spese!$G$86,Spese!$L$86-Spese!$M$86*(Spese!$G$86-1),Spese!$M$86),""))</f>
        <v/>
      </c>
      <c r="G1951" s="5">
        <f>IF(A1951="","",IFERROR(IF(Spese!$K$86="Annullato","Annullata",IF(Spese!$K$86="Sospeso","Sospesa",IF(Spese!$K$86="Da valutare","Da valutare",IF(E1951="","Da completare",IF(D1951&lt;=Spese!$J$86,"Saldata",IF(E1951&lt;Parametri!$B$3,"Scaduta",IF(E1951&lt;=Parametri!$B$3+Parametri!$B$4,"In scadenza","Programmata"))))))),"Da completare"))</f>
        <v/>
      </c>
      <c r="H1951" s="23">
        <f>IF(A1951="","",Spese!$D$86)</f>
        <v/>
      </c>
    </row>
    <row r="1952">
      <c r="A1952" s="9">
        <f>IFERROR(IF(OR(Spese!$A$86="",4&gt;Spese!$G$86),"",Spese!$A$86),"")</f>
        <v/>
      </c>
      <c r="B1952" s="27">
        <f>IF(A1952="","",Spese!$B$86)</f>
        <v/>
      </c>
      <c r="C1952" s="27">
        <f>IF(A1952="","",Spese!$C$86)</f>
        <v/>
      </c>
      <c r="D1952" s="10">
        <f>IF(A1952="","",4)</f>
        <v/>
      </c>
      <c r="E1952" s="25">
        <f>IF(A1952="","",IFERROR(EDATE(Spese!$I$86,(D1952-1)*Spese!$H$86),""))</f>
        <v/>
      </c>
      <c r="F1952" s="40">
        <f>IF(A1952="","",IFERROR(IF(D1952=Spese!$G$86,Spese!$L$86-Spese!$M$86*(Spese!$G$86-1),Spese!$M$86),""))</f>
        <v/>
      </c>
      <c r="G1952" s="9">
        <f>IF(A1952="","",IFERROR(IF(Spese!$K$86="Annullato","Annullata",IF(Spese!$K$86="Sospeso","Sospesa",IF(Spese!$K$86="Da valutare","Da valutare",IF(E1952="","Da completare",IF(D1952&lt;=Spese!$J$86,"Saldata",IF(E1952&lt;Parametri!$B$3,"Scaduta",IF(E1952&lt;=Parametri!$B$3+Parametri!$B$4,"In scadenza","Programmata"))))))),"Da completare"))</f>
        <v/>
      </c>
      <c r="H1952" s="27">
        <f>IF(A1952="","",Spese!$D$86)</f>
        <v/>
      </c>
    </row>
    <row r="1953">
      <c r="A1953" s="5">
        <f>IFERROR(IF(OR(Spese!$A$86="",5&gt;Spese!$G$86),"",Spese!$A$86),"")</f>
        <v/>
      </c>
      <c r="B1953" s="23">
        <f>IF(A1953="","",Spese!$B$86)</f>
        <v/>
      </c>
      <c r="C1953" s="23">
        <f>IF(A1953="","",Spese!$C$86)</f>
        <v/>
      </c>
      <c r="D1953" s="6">
        <f>IF(A1953="","",5)</f>
        <v/>
      </c>
      <c r="E1953" s="21">
        <f>IF(A1953="","",IFERROR(EDATE(Spese!$I$86,(D1953-1)*Spese!$H$86),""))</f>
        <v/>
      </c>
      <c r="F1953" s="38">
        <f>IF(A1953="","",IFERROR(IF(D1953=Spese!$G$86,Spese!$L$86-Spese!$M$86*(Spese!$G$86-1),Spese!$M$86),""))</f>
        <v/>
      </c>
      <c r="G1953" s="5">
        <f>IF(A1953="","",IFERROR(IF(Spese!$K$86="Annullato","Annullata",IF(Spese!$K$86="Sospeso","Sospesa",IF(Spese!$K$86="Da valutare","Da valutare",IF(E1953="","Da completare",IF(D1953&lt;=Spese!$J$86,"Saldata",IF(E1953&lt;Parametri!$B$3,"Scaduta",IF(E1953&lt;=Parametri!$B$3+Parametri!$B$4,"In scadenza","Programmata"))))))),"Da completare"))</f>
        <v/>
      </c>
      <c r="H1953" s="23">
        <f>IF(A1953="","",Spese!$D$86)</f>
        <v/>
      </c>
    </row>
    <row r="1954">
      <c r="A1954" s="9">
        <f>IFERROR(IF(OR(Spese!$A$86="",6&gt;Spese!$G$86),"",Spese!$A$86),"")</f>
        <v/>
      </c>
      <c r="B1954" s="27">
        <f>IF(A1954="","",Spese!$B$86)</f>
        <v/>
      </c>
      <c r="C1954" s="27">
        <f>IF(A1954="","",Spese!$C$86)</f>
        <v/>
      </c>
      <c r="D1954" s="10">
        <f>IF(A1954="","",6)</f>
        <v/>
      </c>
      <c r="E1954" s="25">
        <f>IF(A1954="","",IFERROR(EDATE(Spese!$I$86,(D1954-1)*Spese!$H$86),""))</f>
        <v/>
      </c>
      <c r="F1954" s="40">
        <f>IF(A1954="","",IFERROR(IF(D1954=Spese!$G$86,Spese!$L$86-Spese!$M$86*(Spese!$G$86-1),Spese!$M$86),""))</f>
        <v/>
      </c>
      <c r="G1954" s="9">
        <f>IF(A1954="","",IFERROR(IF(Spese!$K$86="Annullato","Annullata",IF(Spese!$K$86="Sospeso","Sospesa",IF(Spese!$K$86="Da valutare","Da valutare",IF(E1954="","Da completare",IF(D1954&lt;=Spese!$J$86,"Saldata",IF(E1954&lt;Parametri!$B$3,"Scaduta",IF(E1954&lt;=Parametri!$B$3+Parametri!$B$4,"In scadenza","Programmata"))))))),"Da completare"))</f>
        <v/>
      </c>
      <c r="H1954" s="27">
        <f>IF(A1954="","",Spese!$D$86)</f>
        <v/>
      </c>
    </row>
    <row r="1955">
      <c r="A1955" s="5">
        <f>IFERROR(IF(OR(Spese!$A$86="",7&gt;Spese!$G$86),"",Spese!$A$86),"")</f>
        <v/>
      </c>
      <c r="B1955" s="23">
        <f>IF(A1955="","",Spese!$B$86)</f>
        <v/>
      </c>
      <c r="C1955" s="23">
        <f>IF(A1955="","",Spese!$C$86)</f>
        <v/>
      </c>
      <c r="D1955" s="6">
        <f>IF(A1955="","",7)</f>
        <v/>
      </c>
      <c r="E1955" s="21">
        <f>IF(A1955="","",IFERROR(EDATE(Spese!$I$86,(D1955-1)*Spese!$H$86),""))</f>
        <v/>
      </c>
      <c r="F1955" s="38">
        <f>IF(A1955="","",IFERROR(IF(D1955=Spese!$G$86,Spese!$L$86-Spese!$M$86*(Spese!$G$86-1),Spese!$M$86),""))</f>
        <v/>
      </c>
      <c r="G1955" s="5">
        <f>IF(A1955="","",IFERROR(IF(Spese!$K$86="Annullato","Annullata",IF(Spese!$K$86="Sospeso","Sospesa",IF(Spese!$K$86="Da valutare","Da valutare",IF(E1955="","Da completare",IF(D1955&lt;=Spese!$J$86,"Saldata",IF(E1955&lt;Parametri!$B$3,"Scaduta",IF(E1955&lt;=Parametri!$B$3+Parametri!$B$4,"In scadenza","Programmata"))))))),"Da completare"))</f>
        <v/>
      </c>
      <c r="H1955" s="23">
        <f>IF(A1955="","",Spese!$D$86)</f>
        <v/>
      </c>
    </row>
    <row r="1956">
      <c r="A1956" s="9">
        <f>IFERROR(IF(OR(Spese!$A$86="",8&gt;Spese!$G$86),"",Spese!$A$86),"")</f>
        <v/>
      </c>
      <c r="B1956" s="27">
        <f>IF(A1956="","",Spese!$B$86)</f>
        <v/>
      </c>
      <c r="C1956" s="27">
        <f>IF(A1956="","",Spese!$C$86)</f>
        <v/>
      </c>
      <c r="D1956" s="10">
        <f>IF(A1956="","",8)</f>
        <v/>
      </c>
      <c r="E1956" s="25">
        <f>IF(A1956="","",IFERROR(EDATE(Spese!$I$86,(D1956-1)*Spese!$H$86),""))</f>
        <v/>
      </c>
      <c r="F1956" s="40">
        <f>IF(A1956="","",IFERROR(IF(D1956=Spese!$G$86,Spese!$L$86-Spese!$M$86*(Spese!$G$86-1),Spese!$M$86),""))</f>
        <v/>
      </c>
      <c r="G1956" s="9">
        <f>IF(A1956="","",IFERROR(IF(Spese!$K$86="Annullato","Annullata",IF(Spese!$K$86="Sospeso","Sospesa",IF(Spese!$K$86="Da valutare","Da valutare",IF(E1956="","Da completare",IF(D1956&lt;=Spese!$J$86,"Saldata",IF(E1956&lt;Parametri!$B$3,"Scaduta",IF(E1956&lt;=Parametri!$B$3+Parametri!$B$4,"In scadenza","Programmata"))))))),"Da completare"))</f>
        <v/>
      </c>
      <c r="H1956" s="27">
        <f>IF(A1956="","",Spese!$D$86)</f>
        <v/>
      </c>
    </row>
    <row r="1957">
      <c r="A1957" s="5">
        <f>IFERROR(IF(OR(Spese!$A$86="",9&gt;Spese!$G$86),"",Spese!$A$86),"")</f>
        <v/>
      </c>
      <c r="B1957" s="23">
        <f>IF(A1957="","",Spese!$B$86)</f>
        <v/>
      </c>
      <c r="C1957" s="23">
        <f>IF(A1957="","",Spese!$C$86)</f>
        <v/>
      </c>
      <c r="D1957" s="6">
        <f>IF(A1957="","",9)</f>
        <v/>
      </c>
      <c r="E1957" s="21">
        <f>IF(A1957="","",IFERROR(EDATE(Spese!$I$86,(D1957-1)*Spese!$H$86),""))</f>
        <v/>
      </c>
      <c r="F1957" s="38">
        <f>IF(A1957="","",IFERROR(IF(D1957=Spese!$G$86,Spese!$L$86-Spese!$M$86*(Spese!$G$86-1),Spese!$M$86),""))</f>
        <v/>
      </c>
      <c r="G1957" s="5">
        <f>IF(A1957="","",IFERROR(IF(Spese!$K$86="Annullato","Annullata",IF(Spese!$K$86="Sospeso","Sospesa",IF(Spese!$K$86="Da valutare","Da valutare",IF(E1957="","Da completare",IF(D1957&lt;=Spese!$J$86,"Saldata",IF(E1957&lt;Parametri!$B$3,"Scaduta",IF(E1957&lt;=Parametri!$B$3+Parametri!$B$4,"In scadenza","Programmata"))))))),"Da completare"))</f>
        <v/>
      </c>
      <c r="H1957" s="23">
        <f>IF(A1957="","",Spese!$D$86)</f>
        <v/>
      </c>
    </row>
    <row r="1958">
      <c r="A1958" s="9">
        <f>IFERROR(IF(OR(Spese!$A$86="",10&gt;Spese!$G$86),"",Spese!$A$86),"")</f>
        <v/>
      </c>
      <c r="B1958" s="27">
        <f>IF(A1958="","",Spese!$B$86)</f>
        <v/>
      </c>
      <c r="C1958" s="27">
        <f>IF(A1958="","",Spese!$C$86)</f>
        <v/>
      </c>
      <c r="D1958" s="10">
        <f>IF(A1958="","",10)</f>
        <v/>
      </c>
      <c r="E1958" s="25">
        <f>IF(A1958="","",IFERROR(EDATE(Spese!$I$86,(D1958-1)*Spese!$H$86),""))</f>
        <v/>
      </c>
      <c r="F1958" s="40">
        <f>IF(A1958="","",IFERROR(IF(D1958=Spese!$G$86,Spese!$L$86-Spese!$M$86*(Spese!$G$86-1),Spese!$M$86),""))</f>
        <v/>
      </c>
      <c r="G1958" s="9">
        <f>IF(A1958="","",IFERROR(IF(Spese!$K$86="Annullato","Annullata",IF(Spese!$K$86="Sospeso","Sospesa",IF(Spese!$K$86="Da valutare","Da valutare",IF(E1958="","Da completare",IF(D1958&lt;=Spese!$J$86,"Saldata",IF(E1958&lt;Parametri!$B$3,"Scaduta",IF(E1958&lt;=Parametri!$B$3+Parametri!$B$4,"In scadenza","Programmata"))))))),"Da completare"))</f>
        <v/>
      </c>
      <c r="H1958" s="27">
        <f>IF(A1958="","",Spese!$D$86)</f>
        <v/>
      </c>
    </row>
    <row r="1959">
      <c r="A1959" s="5">
        <f>IFERROR(IF(OR(Spese!$A$86="",11&gt;Spese!$G$86),"",Spese!$A$86),"")</f>
        <v/>
      </c>
      <c r="B1959" s="23">
        <f>IF(A1959="","",Spese!$B$86)</f>
        <v/>
      </c>
      <c r="C1959" s="23">
        <f>IF(A1959="","",Spese!$C$86)</f>
        <v/>
      </c>
      <c r="D1959" s="6">
        <f>IF(A1959="","",11)</f>
        <v/>
      </c>
      <c r="E1959" s="21">
        <f>IF(A1959="","",IFERROR(EDATE(Spese!$I$86,(D1959-1)*Spese!$H$86),""))</f>
        <v/>
      </c>
      <c r="F1959" s="38">
        <f>IF(A1959="","",IFERROR(IF(D1959=Spese!$G$86,Spese!$L$86-Spese!$M$86*(Spese!$G$86-1),Spese!$M$86),""))</f>
        <v/>
      </c>
      <c r="G1959" s="5">
        <f>IF(A1959="","",IFERROR(IF(Spese!$K$86="Annullato","Annullata",IF(Spese!$K$86="Sospeso","Sospesa",IF(Spese!$K$86="Da valutare","Da valutare",IF(E1959="","Da completare",IF(D1959&lt;=Spese!$J$86,"Saldata",IF(E1959&lt;Parametri!$B$3,"Scaduta",IF(E1959&lt;=Parametri!$B$3+Parametri!$B$4,"In scadenza","Programmata"))))))),"Da completare"))</f>
        <v/>
      </c>
      <c r="H1959" s="23">
        <f>IF(A1959="","",Spese!$D$86)</f>
        <v/>
      </c>
    </row>
    <row r="1960">
      <c r="A1960" s="9">
        <f>IFERROR(IF(OR(Spese!$A$86="",12&gt;Spese!$G$86),"",Spese!$A$86),"")</f>
        <v/>
      </c>
      <c r="B1960" s="27">
        <f>IF(A1960="","",Spese!$B$86)</f>
        <v/>
      </c>
      <c r="C1960" s="27">
        <f>IF(A1960="","",Spese!$C$86)</f>
        <v/>
      </c>
      <c r="D1960" s="10">
        <f>IF(A1960="","",12)</f>
        <v/>
      </c>
      <c r="E1960" s="25">
        <f>IF(A1960="","",IFERROR(EDATE(Spese!$I$86,(D1960-1)*Spese!$H$86),""))</f>
        <v/>
      </c>
      <c r="F1960" s="40">
        <f>IF(A1960="","",IFERROR(IF(D1960=Spese!$G$86,Spese!$L$86-Spese!$M$86*(Spese!$G$86-1),Spese!$M$86),""))</f>
        <v/>
      </c>
      <c r="G1960" s="9">
        <f>IF(A1960="","",IFERROR(IF(Spese!$K$86="Annullato","Annullata",IF(Spese!$K$86="Sospeso","Sospesa",IF(Spese!$K$86="Da valutare","Da valutare",IF(E1960="","Da completare",IF(D1960&lt;=Spese!$J$86,"Saldata",IF(E1960&lt;Parametri!$B$3,"Scaduta",IF(E1960&lt;=Parametri!$B$3+Parametri!$B$4,"In scadenza","Programmata"))))))),"Da completare"))</f>
        <v/>
      </c>
      <c r="H1960" s="27">
        <f>IF(A1960="","",Spese!$D$86)</f>
        <v/>
      </c>
    </row>
    <row r="1961">
      <c r="A1961" s="5">
        <f>IFERROR(IF(OR(Spese!$A$86="",13&gt;Spese!$G$86),"",Spese!$A$86),"")</f>
        <v/>
      </c>
      <c r="B1961" s="23">
        <f>IF(A1961="","",Spese!$B$86)</f>
        <v/>
      </c>
      <c r="C1961" s="23">
        <f>IF(A1961="","",Spese!$C$86)</f>
        <v/>
      </c>
      <c r="D1961" s="6">
        <f>IF(A1961="","",13)</f>
        <v/>
      </c>
      <c r="E1961" s="21">
        <f>IF(A1961="","",IFERROR(EDATE(Spese!$I$86,(D1961-1)*Spese!$H$86),""))</f>
        <v/>
      </c>
      <c r="F1961" s="38">
        <f>IF(A1961="","",IFERROR(IF(D1961=Spese!$G$86,Spese!$L$86-Spese!$M$86*(Spese!$G$86-1),Spese!$M$86),""))</f>
        <v/>
      </c>
      <c r="G1961" s="5">
        <f>IF(A1961="","",IFERROR(IF(Spese!$K$86="Annullato","Annullata",IF(Spese!$K$86="Sospeso","Sospesa",IF(Spese!$K$86="Da valutare","Da valutare",IF(E1961="","Da completare",IF(D1961&lt;=Spese!$J$86,"Saldata",IF(E1961&lt;Parametri!$B$3,"Scaduta",IF(E1961&lt;=Parametri!$B$3+Parametri!$B$4,"In scadenza","Programmata"))))))),"Da completare"))</f>
        <v/>
      </c>
      <c r="H1961" s="23">
        <f>IF(A1961="","",Spese!$D$86)</f>
        <v/>
      </c>
    </row>
    <row r="1962">
      <c r="A1962" s="9">
        <f>IFERROR(IF(OR(Spese!$A$86="",14&gt;Spese!$G$86),"",Spese!$A$86),"")</f>
        <v/>
      </c>
      <c r="B1962" s="27">
        <f>IF(A1962="","",Spese!$B$86)</f>
        <v/>
      </c>
      <c r="C1962" s="27">
        <f>IF(A1962="","",Spese!$C$86)</f>
        <v/>
      </c>
      <c r="D1962" s="10">
        <f>IF(A1962="","",14)</f>
        <v/>
      </c>
      <c r="E1962" s="25">
        <f>IF(A1962="","",IFERROR(EDATE(Spese!$I$86,(D1962-1)*Spese!$H$86),""))</f>
        <v/>
      </c>
      <c r="F1962" s="40">
        <f>IF(A1962="","",IFERROR(IF(D1962=Spese!$G$86,Spese!$L$86-Spese!$M$86*(Spese!$G$86-1),Spese!$M$86),""))</f>
        <v/>
      </c>
      <c r="G1962" s="9">
        <f>IF(A1962="","",IFERROR(IF(Spese!$K$86="Annullato","Annullata",IF(Spese!$K$86="Sospeso","Sospesa",IF(Spese!$K$86="Da valutare","Da valutare",IF(E1962="","Da completare",IF(D1962&lt;=Spese!$J$86,"Saldata",IF(E1962&lt;Parametri!$B$3,"Scaduta",IF(E1962&lt;=Parametri!$B$3+Parametri!$B$4,"In scadenza","Programmata"))))))),"Da completare"))</f>
        <v/>
      </c>
      <c r="H1962" s="27">
        <f>IF(A1962="","",Spese!$D$86)</f>
        <v/>
      </c>
    </row>
    <row r="1963">
      <c r="A1963" s="5">
        <f>IFERROR(IF(OR(Spese!$A$86="",15&gt;Spese!$G$86),"",Spese!$A$86),"")</f>
        <v/>
      </c>
      <c r="B1963" s="23">
        <f>IF(A1963="","",Spese!$B$86)</f>
        <v/>
      </c>
      <c r="C1963" s="23">
        <f>IF(A1963="","",Spese!$C$86)</f>
        <v/>
      </c>
      <c r="D1963" s="6">
        <f>IF(A1963="","",15)</f>
        <v/>
      </c>
      <c r="E1963" s="21">
        <f>IF(A1963="","",IFERROR(EDATE(Spese!$I$86,(D1963-1)*Spese!$H$86),""))</f>
        <v/>
      </c>
      <c r="F1963" s="38">
        <f>IF(A1963="","",IFERROR(IF(D1963=Spese!$G$86,Spese!$L$86-Spese!$M$86*(Spese!$G$86-1),Spese!$M$86),""))</f>
        <v/>
      </c>
      <c r="G1963" s="5">
        <f>IF(A1963="","",IFERROR(IF(Spese!$K$86="Annullato","Annullata",IF(Spese!$K$86="Sospeso","Sospesa",IF(Spese!$K$86="Da valutare","Da valutare",IF(E1963="","Da completare",IF(D1963&lt;=Spese!$J$86,"Saldata",IF(E1963&lt;Parametri!$B$3,"Scaduta",IF(E1963&lt;=Parametri!$B$3+Parametri!$B$4,"In scadenza","Programmata"))))))),"Da completare"))</f>
        <v/>
      </c>
      <c r="H1963" s="23">
        <f>IF(A1963="","",Spese!$D$86)</f>
        <v/>
      </c>
    </row>
    <row r="1964">
      <c r="A1964" s="9">
        <f>IFERROR(IF(OR(Spese!$A$86="",16&gt;Spese!$G$86),"",Spese!$A$86),"")</f>
        <v/>
      </c>
      <c r="B1964" s="27">
        <f>IF(A1964="","",Spese!$B$86)</f>
        <v/>
      </c>
      <c r="C1964" s="27">
        <f>IF(A1964="","",Spese!$C$86)</f>
        <v/>
      </c>
      <c r="D1964" s="10">
        <f>IF(A1964="","",16)</f>
        <v/>
      </c>
      <c r="E1964" s="25">
        <f>IF(A1964="","",IFERROR(EDATE(Spese!$I$86,(D1964-1)*Spese!$H$86),""))</f>
        <v/>
      </c>
      <c r="F1964" s="40">
        <f>IF(A1964="","",IFERROR(IF(D1964=Spese!$G$86,Spese!$L$86-Spese!$M$86*(Spese!$G$86-1),Spese!$M$86),""))</f>
        <v/>
      </c>
      <c r="G1964" s="9">
        <f>IF(A1964="","",IFERROR(IF(Spese!$K$86="Annullato","Annullata",IF(Spese!$K$86="Sospeso","Sospesa",IF(Spese!$K$86="Da valutare","Da valutare",IF(E1964="","Da completare",IF(D1964&lt;=Spese!$J$86,"Saldata",IF(E1964&lt;Parametri!$B$3,"Scaduta",IF(E1964&lt;=Parametri!$B$3+Parametri!$B$4,"In scadenza","Programmata"))))))),"Da completare"))</f>
        <v/>
      </c>
      <c r="H1964" s="27">
        <f>IF(A1964="","",Spese!$D$86)</f>
        <v/>
      </c>
    </row>
    <row r="1965">
      <c r="A1965" s="5">
        <f>IFERROR(IF(OR(Spese!$A$86="",17&gt;Spese!$G$86),"",Spese!$A$86),"")</f>
        <v/>
      </c>
      <c r="B1965" s="23">
        <f>IF(A1965="","",Spese!$B$86)</f>
        <v/>
      </c>
      <c r="C1965" s="23">
        <f>IF(A1965="","",Spese!$C$86)</f>
        <v/>
      </c>
      <c r="D1965" s="6">
        <f>IF(A1965="","",17)</f>
        <v/>
      </c>
      <c r="E1965" s="21">
        <f>IF(A1965="","",IFERROR(EDATE(Spese!$I$86,(D1965-1)*Spese!$H$86),""))</f>
        <v/>
      </c>
      <c r="F1965" s="38">
        <f>IF(A1965="","",IFERROR(IF(D1965=Spese!$G$86,Spese!$L$86-Spese!$M$86*(Spese!$G$86-1),Spese!$M$86),""))</f>
        <v/>
      </c>
      <c r="G1965" s="5">
        <f>IF(A1965="","",IFERROR(IF(Spese!$K$86="Annullato","Annullata",IF(Spese!$K$86="Sospeso","Sospesa",IF(Spese!$K$86="Da valutare","Da valutare",IF(E1965="","Da completare",IF(D1965&lt;=Spese!$J$86,"Saldata",IF(E1965&lt;Parametri!$B$3,"Scaduta",IF(E1965&lt;=Parametri!$B$3+Parametri!$B$4,"In scadenza","Programmata"))))))),"Da completare"))</f>
        <v/>
      </c>
      <c r="H1965" s="23">
        <f>IF(A1965="","",Spese!$D$86)</f>
        <v/>
      </c>
    </row>
    <row r="1966">
      <c r="A1966" s="9">
        <f>IFERROR(IF(OR(Spese!$A$86="",18&gt;Spese!$G$86),"",Spese!$A$86),"")</f>
        <v/>
      </c>
      <c r="B1966" s="27">
        <f>IF(A1966="","",Spese!$B$86)</f>
        <v/>
      </c>
      <c r="C1966" s="27">
        <f>IF(A1966="","",Spese!$C$86)</f>
        <v/>
      </c>
      <c r="D1966" s="10">
        <f>IF(A1966="","",18)</f>
        <v/>
      </c>
      <c r="E1966" s="25">
        <f>IF(A1966="","",IFERROR(EDATE(Spese!$I$86,(D1966-1)*Spese!$H$86),""))</f>
        <v/>
      </c>
      <c r="F1966" s="40">
        <f>IF(A1966="","",IFERROR(IF(D1966=Spese!$G$86,Spese!$L$86-Spese!$M$86*(Spese!$G$86-1),Spese!$M$86),""))</f>
        <v/>
      </c>
      <c r="G1966" s="9">
        <f>IF(A1966="","",IFERROR(IF(Spese!$K$86="Annullato","Annullata",IF(Spese!$K$86="Sospeso","Sospesa",IF(Spese!$K$86="Da valutare","Da valutare",IF(E1966="","Da completare",IF(D1966&lt;=Spese!$J$86,"Saldata",IF(E1966&lt;Parametri!$B$3,"Scaduta",IF(E1966&lt;=Parametri!$B$3+Parametri!$B$4,"In scadenza","Programmata"))))))),"Da completare"))</f>
        <v/>
      </c>
      <c r="H1966" s="27">
        <f>IF(A1966="","",Spese!$D$86)</f>
        <v/>
      </c>
    </row>
    <row r="1967">
      <c r="A1967" s="5">
        <f>IFERROR(IF(OR(Spese!$A$86="",19&gt;Spese!$G$86),"",Spese!$A$86),"")</f>
        <v/>
      </c>
      <c r="B1967" s="23">
        <f>IF(A1967="","",Spese!$B$86)</f>
        <v/>
      </c>
      <c r="C1967" s="23">
        <f>IF(A1967="","",Spese!$C$86)</f>
        <v/>
      </c>
      <c r="D1967" s="6">
        <f>IF(A1967="","",19)</f>
        <v/>
      </c>
      <c r="E1967" s="21">
        <f>IF(A1967="","",IFERROR(EDATE(Spese!$I$86,(D1967-1)*Spese!$H$86),""))</f>
        <v/>
      </c>
      <c r="F1967" s="38">
        <f>IF(A1967="","",IFERROR(IF(D1967=Spese!$G$86,Spese!$L$86-Spese!$M$86*(Spese!$G$86-1),Spese!$M$86),""))</f>
        <v/>
      </c>
      <c r="G1967" s="5">
        <f>IF(A1967="","",IFERROR(IF(Spese!$K$86="Annullato","Annullata",IF(Spese!$K$86="Sospeso","Sospesa",IF(Spese!$K$86="Da valutare","Da valutare",IF(E1967="","Da completare",IF(D1967&lt;=Spese!$J$86,"Saldata",IF(E1967&lt;Parametri!$B$3,"Scaduta",IF(E1967&lt;=Parametri!$B$3+Parametri!$B$4,"In scadenza","Programmata"))))))),"Da completare"))</f>
        <v/>
      </c>
      <c r="H1967" s="23">
        <f>IF(A1967="","",Spese!$D$86)</f>
        <v/>
      </c>
    </row>
    <row r="1968">
      <c r="A1968" s="9">
        <f>IFERROR(IF(OR(Spese!$A$86="",20&gt;Spese!$G$86),"",Spese!$A$86),"")</f>
        <v/>
      </c>
      <c r="B1968" s="27">
        <f>IF(A1968="","",Spese!$B$86)</f>
        <v/>
      </c>
      <c r="C1968" s="27">
        <f>IF(A1968="","",Spese!$C$86)</f>
        <v/>
      </c>
      <c r="D1968" s="10">
        <f>IF(A1968="","",20)</f>
        <v/>
      </c>
      <c r="E1968" s="25">
        <f>IF(A1968="","",IFERROR(EDATE(Spese!$I$86,(D1968-1)*Spese!$H$86),""))</f>
        <v/>
      </c>
      <c r="F1968" s="40">
        <f>IF(A1968="","",IFERROR(IF(D1968=Spese!$G$86,Spese!$L$86-Spese!$M$86*(Spese!$G$86-1),Spese!$M$86),""))</f>
        <v/>
      </c>
      <c r="G1968" s="9">
        <f>IF(A1968="","",IFERROR(IF(Spese!$K$86="Annullato","Annullata",IF(Spese!$K$86="Sospeso","Sospesa",IF(Spese!$K$86="Da valutare","Da valutare",IF(E1968="","Da completare",IF(D1968&lt;=Spese!$J$86,"Saldata",IF(E1968&lt;Parametri!$B$3,"Scaduta",IF(E1968&lt;=Parametri!$B$3+Parametri!$B$4,"In scadenza","Programmata"))))))),"Da completare"))</f>
        <v/>
      </c>
      <c r="H1968" s="27">
        <f>IF(A1968="","",Spese!$D$86)</f>
        <v/>
      </c>
    </row>
    <row r="1969">
      <c r="A1969" s="5">
        <f>IFERROR(IF(OR(Spese!$A$86="",21&gt;Spese!$G$86),"",Spese!$A$86),"")</f>
        <v/>
      </c>
      <c r="B1969" s="23">
        <f>IF(A1969="","",Spese!$B$86)</f>
        <v/>
      </c>
      <c r="C1969" s="23">
        <f>IF(A1969="","",Spese!$C$86)</f>
        <v/>
      </c>
      <c r="D1969" s="6">
        <f>IF(A1969="","",21)</f>
        <v/>
      </c>
      <c r="E1969" s="21">
        <f>IF(A1969="","",IFERROR(EDATE(Spese!$I$86,(D1969-1)*Spese!$H$86),""))</f>
        <v/>
      </c>
      <c r="F1969" s="38">
        <f>IF(A1969="","",IFERROR(IF(D1969=Spese!$G$86,Spese!$L$86-Spese!$M$86*(Spese!$G$86-1),Spese!$M$86),""))</f>
        <v/>
      </c>
      <c r="G1969" s="5">
        <f>IF(A1969="","",IFERROR(IF(Spese!$K$86="Annullato","Annullata",IF(Spese!$K$86="Sospeso","Sospesa",IF(Spese!$K$86="Da valutare","Da valutare",IF(E1969="","Da completare",IF(D1969&lt;=Spese!$J$86,"Saldata",IF(E1969&lt;Parametri!$B$3,"Scaduta",IF(E1969&lt;=Parametri!$B$3+Parametri!$B$4,"In scadenza","Programmata"))))))),"Da completare"))</f>
        <v/>
      </c>
      <c r="H1969" s="23">
        <f>IF(A1969="","",Spese!$D$86)</f>
        <v/>
      </c>
    </row>
    <row r="1970">
      <c r="A1970" s="9">
        <f>IFERROR(IF(OR(Spese!$A$86="",22&gt;Spese!$G$86),"",Spese!$A$86),"")</f>
        <v/>
      </c>
      <c r="B1970" s="27">
        <f>IF(A1970="","",Spese!$B$86)</f>
        <v/>
      </c>
      <c r="C1970" s="27">
        <f>IF(A1970="","",Spese!$C$86)</f>
        <v/>
      </c>
      <c r="D1970" s="10">
        <f>IF(A1970="","",22)</f>
        <v/>
      </c>
      <c r="E1970" s="25">
        <f>IF(A1970="","",IFERROR(EDATE(Spese!$I$86,(D1970-1)*Spese!$H$86),""))</f>
        <v/>
      </c>
      <c r="F1970" s="40">
        <f>IF(A1970="","",IFERROR(IF(D1970=Spese!$G$86,Spese!$L$86-Spese!$M$86*(Spese!$G$86-1),Spese!$M$86),""))</f>
        <v/>
      </c>
      <c r="G1970" s="9">
        <f>IF(A1970="","",IFERROR(IF(Spese!$K$86="Annullato","Annullata",IF(Spese!$K$86="Sospeso","Sospesa",IF(Spese!$K$86="Da valutare","Da valutare",IF(E1970="","Da completare",IF(D1970&lt;=Spese!$J$86,"Saldata",IF(E1970&lt;Parametri!$B$3,"Scaduta",IF(E1970&lt;=Parametri!$B$3+Parametri!$B$4,"In scadenza","Programmata"))))))),"Da completare"))</f>
        <v/>
      </c>
      <c r="H1970" s="27">
        <f>IF(A1970="","",Spese!$D$86)</f>
        <v/>
      </c>
    </row>
    <row r="1971">
      <c r="A1971" s="5">
        <f>IFERROR(IF(OR(Spese!$A$86="",23&gt;Spese!$G$86),"",Spese!$A$86),"")</f>
        <v/>
      </c>
      <c r="B1971" s="23">
        <f>IF(A1971="","",Spese!$B$86)</f>
        <v/>
      </c>
      <c r="C1971" s="23">
        <f>IF(A1971="","",Spese!$C$86)</f>
        <v/>
      </c>
      <c r="D1971" s="6">
        <f>IF(A1971="","",23)</f>
        <v/>
      </c>
      <c r="E1971" s="21">
        <f>IF(A1971="","",IFERROR(EDATE(Spese!$I$86,(D1971-1)*Spese!$H$86),""))</f>
        <v/>
      </c>
      <c r="F1971" s="38">
        <f>IF(A1971="","",IFERROR(IF(D1971=Spese!$G$86,Spese!$L$86-Spese!$M$86*(Spese!$G$86-1),Spese!$M$86),""))</f>
        <v/>
      </c>
      <c r="G1971" s="5">
        <f>IF(A1971="","",IFERROR(IF(Spese!$K$86="Annullato","Annullata",IF(Spese!$K$86="Sospeso","Sospesa",IF(Spese!$K$86="Da valutare","Da valutare",IF(E1971="","Da completare",IF(D1971&lt;=Spese!$J$86,"Saldata",IF(E1971&lt;Parametri!$B$3,"Scaduta",IF(E1971&lt;=Parametri!$B$3+Parametri!$B$4,"In scadenza","Programmata"))))))),"Da completare"))</f>
        <v/>
      </c>
      <c r="H1971" s="23">
        <f>IF(A1971="","",Spese!$D$86)</f>
        <v/>
      </c>
    </row>
    <row r="1972">
      <c r="A1972" s="9">
        <f>IFERROR(IF(OR(Spese!$A$86="",24&gt;Spese!$G$86),"",Spese!$A$86),"")</f>
        <v/>
      </c>
      <c r="B1972" s="27">
        <f>IF(A1972="","",Spese!$B$86)</f>
        <v/>
      </c>
      <c r="C1972" s="27">
        <f>IF(A1972="","",Spese!$C$86)</f>
        <v/>
      </c>
      <c r="D1972" s="10">
        <f>IF(A1972="","",24)</f>
        <v/>
      </c>
      <c r="E1972" s="25">
        <f>IF(A1972="","",IFERROR(EDATE(Spese!$I$86,(D1972-1)*Spese!$H$86),""))</f>
        <v/>
      </c>
      <c r="F1972" s="40">
        <f>IF(A1972="","",IFERROR(IF(D1972=Spese!$G$86,Spese!$L$86-Spese!$M$86*(Spese!$G$86-1),Spese!$M$86),""))</f>
        <v/>
      </c>
      <c r="G1972" s="9">
        <f>IF(A1972="","",IFERROR(IF(Spese!$K$86="Annullato","Annullata",IF(Spese!$K$86="Sospeso","Sospesa",IF(Spese!$K$86="Da valutare","Da valutare",IF(E1972="","Da completare",IF(D1972&lt;=Spese!$J$86,"Saldata",IF(E1972&lt;Parametri!$B$3,"Scaduta",IF(E1972&lt;=Parametri!$B$3+Parametri!$B$4,"In scadenza","Programmata"))))))),"Da completare"))</f>
        <v/>
      </c>
      <c r="H1972" s="27">
        <f>IF(A1972="","",Spese!$D$86)</f>
        <v/>
      </c>
    </row>
    <row r="1973">
      <c r="A1973" s="5">
        <f>IFERROR(IF(OR(Spese!$A$87="",1&gt;Spese!$G$87),"",Spese!$A$87),"")</f>
        <v/>
      </c>
      <c r="B1973" s="23">
        <f>IF(A1973="","",Spese!$B$87)</f>
        <v/>
      </c>
      <c r="C1973" s="23">
        <f>IF(A1973="","",Spese!$C$87)</f>
        <v/>
      </c>
      <c r="D1973" s="6">
        <f>IF(A1973="","",1)</f>
        <v/>
      </c>
      <c r="E1973" s="21">
        <f>IF(A1973="","",IFERROR(EDATE(Spese!$I$87,(D1973-1)*Spese!$H$87),""))</f>
        <v/>
      </c>
      <c r="F1973" s="38">
        <f>IF(A1973="","",IFERROR(IF(D1973=Spese!$G$87,Spese!$L$87-Spese!$M$87*(Spese!$G$87-1),Spese!$M$87),""))</f>
        <v/>
      </c>
      <c r="G1973" s="5">
        <f>IF(A1973="","",IFERROR(IF(Spese!$K$87="Annullato","Annullata",IF(Spese!$K$87="Sospeso","Sospesa",IF(Spese!$K$87="Da valutare","Da valutare",IF(E1973="","Da completare",IF(D1973&lt;=Spese!$J$87,"Saldata",IF(E1973&lt;Parametri!$B$3,"Scaduta",IF(E1973&lt;=Parametri!$B$3+Parametri!$B$4,"In scadenza","Programmata"))))))),"Da completare"))</f>
        <v/>
      </c>
      <c r="H1973" s="23">
        <f>IF(A1973="","",Spese!$D$87)</f>
        <v/>
      </c>
    </row>
    <row r="1974">
      <c r="A1974" s="9">
        <f>IFERROR(IF(OR(Spese!$A$87="",2&gt;Spese!$G$87),"",Spese!$A$87),"")</f>
        <v/>
      </c>
      <c r="B1974" s="27">
        <f>IF(A1974="","",Spese!$B$87)</f>
        <v/>
      </c>
      <c r="C1974" s="27">
        <f>IF(A1974="","",Spese!$C$87)</f>
        <v/>
      </c>
      <c r="D1974" s="10">
        <f>IF(A1974="","",2)</f>
        <v/>
      </c>
      <c r="E1974" s="25">
        <f>IF(A1974="","",IFERROR(EDATE(Spese!$I$87,(D1974-1)*Spese!$H$87),""))</f>
        <v/>
      </c>
      <c r="F1974" s="40">
        <f>IF(A1974="","",IFERROR(IF(D1974=Spese!$G$87,Spese!$L$87-Spese!$M$87*(Spese!$G$87-1),Spese!$M$87),""))</f>
        <v/>
      </c>
      <c r="G1974" s="9">
        <f>IF(A1974="","",IFERROR(IF(Spese!$K$87="Annullato","Annullata",IF(Spese!$K$87="Sospeso","Sospesa",IF(Spese!$K$87="Da valutare","Da valutare",IF(E1974="","Da completare",IF(D1974&lt;=Spese!$J$87,"Saldata",IF(E1974&lt;Parametri!$B$3,"Scaduta",IF(E1974&lt;=Parametri!$B$3+Parametri!$B$4,"In scadenza","Programmata"))))))),"Da completare"))</f>
        <v/>
      </c>
      <c r="H1974" s="27">
        <f>IF(A1974="","",Spese!$D$87)</f>
        <v/>
      </c>
    </row>
    <row r="1975">
      <c r="A1975" s="5">
        <f>IFERROR(IF(OR(Spese!$A$87="",3&gt;Spese!$G$87),"",Spese!$A$87),"")</f>
        <v/>
      </c>
      <c r="B1975" s="23">
        <f>IF(A1975="","",Spese!$B$87)</f>
        <v/>
      </c>
      <c r="C1975" s="23">
        <f>IF(A1975="","",Spese!$C$87)</f>
        <v/>
      </c>
      <c r="D1975" s="6">
        <f>IF(A1975="","",3)</f>
        <v/>
      </c>
      <c r="E1975" s="21">
        <f>IF(A1975="","",IFERROR(EDATE(Spese!$I$87,(D1975-1)*Spese!$H$87),""))</f>
        <v/>
      </c>
      <c r="F1975" s="38">
        <f>IF(A1975="","",IFERROR(IF(D1975=Spese!$G$87,Spese!$L$87-Spese!$M$87*(Spese!$G$87-1),Spese!$M$87),""))</f>
        <v/>
      </c>
      <c r="G1975" s="5">
        <f>IF(A1975="","",IFERROR(IF(Spese!$K$87="Annullato","Annullata",IF(Spese!$K$87="Sospeso","Sospesa",IF(Spese!$K$87="Da valutare","Da valutare",IF(E1975="","Da completare",IF(D1975&lt;=Spese!$J$87,"Saldata",IF(E1975&lt;Parametri!$B$3,"Scaduta",IF(E1975&lt;=Parametri!$B$3+Parametri!$B$4,"In scadenza","Programmata"))))))),"Da completare"))</f>
        <v/>
      </c>
      <c r="H1975" s="23">
        <f>IF(A1975="","",Spese!$D$87)</f>
        <v/>
      </c>
    </row>
    <row r="1976">
      <c r="A1976" s="9">
        <f>IFERROR(IF(OR(Spese!$A$87="",4&gt;Spese!$G$87),"",Spese!$A$87),"")</f>
        <v/>
      </c>
      <c r="B1976" s="27">
        <f>IF(A1976="","",Spese!$B$87)</f>
        <v/>
      </c>
      <c r="C1976" s="27">
        <f>IF(A1976="","",Spese!$C$87)</f>
        <v/>
      </c>
      <c r="D1976" s="10">
        <f>IF(A1976="","",4)</f>
        <v/>
      </c>
      <c r="E1976" s="25">
        <f>IF(A1976="","",IFERROR(EDATE(Spese!$I$87,(D1976-1)*Spese!$H$87),""))</f>
        <v/>
      </c>
      <c r="F1976" s="40">
        <f>IF(A1976="","",IFERROR(IF(D1976=Spese!$G$87,Spese!$L$87-Spese!$M$87*(Spese!$G$87-1),Spese!$M$87),""))</f>
        <v/>
      </c>
      <c r="G1976" s="9">
        <f>IF(A1976="","",IFERROR(IF(Spese!$K$87="Annullato","Annullata",IF(Spese!$K$87="Sospeso","Sospesa",IF(Spese!$K$87="Da valutare","Da valutare",IF(E1976="","Da completare",IF(D1976&lt;=Spese!$J$87,"Saldata",IF(E1976&lt;Parametri!$B$3,"Scaduta",IF(E1976&lt;=Parametri!$B$3+Parametri!$B$4,"In scadenza","Programmata"))))))),"Da completare"))</f>
        <v/>
      </c>
      <c r="H1976" s="27">
        <f>IF(A1976="","",Spese!$D$87)</f>
        <v/>
      </c>
    </row>
    <row r="1977">
      <c r="A1977" s="5">
        <f>IFERROR(IF(OR(Spese!$A$87="",5&gt;Spese!$G$87),"",Spese!$A$87),"")</f>
        <v/>
      </c>
      <c r="B1977" s="23">
        <f>IF(A1977="","",Spese!$B$87)</f>
        <v/>
      </c>
      <c r="C1977" s="23">
        <f>IF(A1977="","",Spese!$C$87)</f>
        <v/>
      </c>
      <c r="D1977" s="6">
        <f>IF(A1977="","",5)</f>
        <v/>
      </c>
      <c r="E1977" s="21">
        <f>IF(A1977="","",IFERROR(EDATE(Spese!$I$87,(D1977-1)*Spese!$H$87),""))</f>
        <v/>
      </c>
      <c r="F1977" s="38">
        <f>IF(A1977="","",IFERROR(IF(D1977=Spese!$G$87,Spese!$L$87-Spese!$M$87*(Spese!$G$87-1),Spese!$M$87),""))</f>
        <v/>
      </c>
      <c r="G1977" s="5">
        <f>IF(A1977="","",IFERROR(IF(Spese!$K$87="Annullato","Annullata",IF(Spese!$K$87="Sospeso","Sospesa",IF(Spese!$K$87="Da valutare","Da valutare",IF(E1977="","Da completare",IF(D1977&lt;=Spese!$J$87,"Saldata",IF(E1977&lt;Parametri!$B$3,"Scaduta",IF(E1977&lt;=Parametri!$B$3+Parametri!$B$4,"In scadenza","Programmata"))))))),"Da completare"))</f>
        <v/>
      </c>
      <c r="H1977" s="23">
        <f>IF(A1977="","",Spese!$D$87)</f>
        <v/>
      </c>
    </row>
    <row r="1978">
      <c r="A1978" s="9">
        <f>IFERROR(IF(OR(Spese!$A$87="",6&gt;Spese!$G$87),"",Spese!$A$87),"")</f>
        <v/>
      </c>
      <c r="B1978" s="27">
        <f>IF(A1978="","",Spese!$B$87)</f>
        <v/>
      </c>
      <c r="C1978" s="27">
        <f>IF(A1978="","",Spese!$C$87)</f>
        <v/>
      </c>
      <c r="D1978" s="10">
        <f>IF(A1978="","",6)</f>
        <v/>
      </c>
      <c r="E1978" s="25">
        <f>IF(A1978="","",IFERROR(EDATE(Spese!$I$87,(D1978-1)*Spese!$H$87),""))</f>
        <v/>
      </c>
      <c r="F1978" s="40">
        <f>IF(A1978="","",IFERROR(IF(D1978=Spese!$G$87,Spese!$L$87-Spese!$M$87*(Spese!$G$87-1),Spese!$M$87),""))</f>
        <v/>
      </c>
      <c r="G1978" s="9">
        <f>IF(A1978="","",IFERROR(IF(Spese!$K$87="Annullato","Annullata",IF(Spese!$K$87="Sospeso","Sospesa",IF(Spese!$K$87="Da valutare","Da valutare",IF(E1978="","Da completare",IF(D1978&lt;=Spese!$J$87,"Saldata",IF(E1978&lt;Parametri!$B$3,"Scaduta",IF(E1978&lt;=Parametri!$B$3+Parametri!$B$4,"In scadenza","Programmata"))))))),"Da completare"))</f>
        <v/>
      </c>
      <c r="H1978" s="27">
        <f>IF(A1978="","",Spese!$D$87)</f>
        <v/>
      </c>
    </row>
    <row r="1979">
      <c r="A1979" s="5">
        <f>IFERROR(IF(OR(Spese!$A$87="",7&gt;Spese!$G$87),"",Spese!$A$87),"")</f>
        <v/>
      </c>
      <c r="B1979" s="23">
        <f>IF(A1979="","",Spese!$B$87)</f>
        <v/>
      </c>
      <c r="C1979" s="23">
        <f>IF(A1979="","",Spese!$C$87)</f>
        <v/>
      </c>
      <c r="D1979" s="6">
        <f>IF(A1979="","",7)</f>
        <v/>
      </c>
      <c r="E1979" s="21">
        <f>IF(A1979="","",IFERROR(EDATE(Spese!$I$87,(D1979-1)*Spese!$H$87),""))</f>
        <v/>
      </c>
      <c r="F1979" s="38">
        <f>IF(A1979="","",IFERROR(IF(D1979=Spese!$G$87,Spese!$L$87-Spese!$M$87*(Spese!$G$87-1),Spese!$M$87),""))</f>
        <v/>
      </c>
      <c r="G1979" s="5">
        <f>IF(A1979="","",IFERROR(IF(Spese!$K$87="Annullato","Annullata",IF(Spese!$K$87="Sospeso","Sospesa",IF(Spese!$K$87="Da valutare","Da valutare",IF(E1979="","Da completare",IF(D1979&lt;=Spese!$J$87,"Saldata",IF(E1979&lt;Parametri!$B$3,"Scaduta",IF(E1979&lt;=Parametri!$B$3+Parametri!$B$4,"In scadenza","Programmata"))))))),"Da completare"))</f>
        <v/>
      </c>
      <c r="H1979" s="23">
        <f>IF(A1979="","",Spese!$D$87)</f>
        <v/>
      </c>
    </row>
    <row r="1980">
      <c r="A1980" s="9">
        <f>IFERROR(IF(OR(Spese!$A$87="",8&gt;Spese!$G$87),"",Spese!$A$87),"")</f>
        <v/>
      </c>
      <c r="B1980" s="27">
        <f>IF(A1980="","",Spese!$B$87)</f>
        <v/>
      </c>
      <c r="C1980" s="27">
        <f>IF(A1980="","",Spese!$C$87)</f>
        <v/>
      </c>
      <c r="D1980" s="10">
        <f>IF(A1980="","",8)</f>
        <v/>
      </c>
      <c r="E1980" s="25">
        <f>IF(A1980="","",IFERROR(EDATE(Spese!$I$87,(D1980-1)*Spese!$H$87),""))</f>
        <v/>
      </c>
      <c r="F1980" s="40">
        <f>IF(A1980="","",IFERROR(IF(D1980=Spese!$G$87,Spese!$L$87-Spese!$M$87*(Spese!$G$87-1),Spese!$M$87),""))</f>
        <v/>
      </c>
      <c r="G1980" s="9">
        <f>IF(A1980="","",IFERROR(IF(Spese!$K$87="Annullato","Annullata",IF(Spese!$K$87="Sospeso","Sospesa",IF(Spese!$K$87="Da valutare","Da valutare",IF(E1980="","Da completare",IF(D1980&lt;=Spese!$J$87,"Saldata",IF(E1980&lt;Parametri!$B$3,"Scaduta",IF(E1980&lt;=Parametri!$B$3+Parametri!$B$4,"In scadenza","Programmata"))))))),"Da completare"))</f>
        <v/>
      </c>
      <c r="H1980" s="27">
        <f>IF(A1980="","",Spese!$D$87)</f>
        <v/>
      </c>
    </row>
    <row r="1981">
      <c r="A1981" s="5">
        <f>IFERROR(IF(OR(Spese!$A$87="",9&gt;Spese!$G$87),"",Spese!$A$87),"")</f>
        <v/>
      </c>
      <c r="B1981" s="23">
        <f>IF(A1981="","",Spese!$B$87)</f>
        <v/>
      </c>
      <c r="C1981" s="23">
        <f>IF(A1981="","",Spese!$C$87)</f>
        <v/>
      </c>
      <c r="D1981" s="6">
        <f>IF(A1981="","",9)</f>
        <v/>
      </c>
      <c r="E1981" s="21">
        <f>IF(A1981="","",IFERROR(EDATE(Spese!$I$87,(D1981-1)*Spese!$H$87),""))</f>
        <v/>
      </c>
      <c r="F1981" s="38">
        <f>IF(A1981="","",IFERROR(IF(D1981=Spese!$G$87,Spese!$L$87-Spese!$M$87*(Spese!$G$87-1),Spese!$M$87),""))</f>
        <v/>
      </c>
      <c r="G1981" s="5">
        <f>IF(A1981="","",IFERROR(IF(Spese!$K$87="Annullato","Annullata",IF(Spese!$K$87="Sospeso","Sospesa",IF(Spese!$K$87="Da valutare","Da valutare",IF(E1981="","Da completare",IF(D1981&lt;=Spese!$J$87,"Saldata",IF(E1981&lt;Parametri!$B$3,"Scaduta",IF(E1981&lt;=Parametri!$B$3+Parametri!$B$4,"In scadenza","Programmata"))))))),"Da completare"))</f>
        <v/>
      </c>
      <c r="H1981" s="23">
        <f>IF(A1981="","",Spese!$D$87)</f>
        <v/>
      </c>
    </row>
    <row r="1982">
      <c r="A1982" s="9">
        <f>IFERROR(IF(OR(Spese!$A$87="",10&gt;Spese!$G$87),"",Spese!$A$87),"")</f>
        <v/>
      </c>
      <c r="B1982" s="27">
        <f>IF(A1982="","",Spese!$B$87)</f>
        <v/>
      </c>
      <c r="C1982" s="27">
        <f>IF(A1982="","",Spese!$C$87)</f>
        <v/>
      </c>
      <c r="D1982" s="10">
        <f>IF(A1982="","",10)</f>
        <v/>
      </c>
      <c r="E1982" s="25">
        <f>IF(A1982="","",IFERROR(EDATE(Spese!$I$87,(D1982-1)*Spese!$H$87),""))</f>
        <v/>
      </c>
      <c r="F1982" s="40">
        <f>IF(A1982="","",IFERROR(IF(D1982=Spese!$G$87,Spese!$L$87-Spese!$M$87*(Spese!$G$87-1),Spese!$M$87),""))</f>
        <v/>
      </c>
      <c r="G1982" s="9">
        <f>IF(A1982="","",IFERROR(IF(Spese!$K$87="Annullato","Annullata",IF(Spese!$K$87="Sospeso","Sospesa",IF(Spese!$K$87="Da valutare","Da valutare",IF(E1982="","Da completare",IF(D1982&lt;=Spese!$J$87,"Saldata",IF(E1982&lt;Parametri!$B$3,"Scaduta",IF(E1982&lt;=Parametri!$B$3+Parametri!$B$4,"In scadenza","Programmata"))))))),"Da completare"))</f>
        <v/>
      </c>
      <c r="H1982" s="27">
        <f>IF(A1982="","",Spese!$D$87)</f>
        <v/>
      </c>
    </row>
    <row r="1983">
      <c r="A1983" s="5">
        <f>IFERROR(IF(OR(Spese!$A$87="",11&gt;Spese!$G$87),"",Spese!$A$87),"")</f>
        <v/>
      </c>
      <c r="B1983" s="23">
        <f>IF(A1983="","",Spese!$B$87)</f>
        <v/>
      </c>
      <c r="C1983" s="23">
        <f>IF(A1983="","",Spese!$C$87)</f>
        <v/>
      </c>
      <c r="D1983" s="6">
        <f>IF(A1983="","",11)</f>
        <v/>
      </c>
      <c r="E1983" s="21">
        <f>IF(A1983="","",IFERROR(EDATE(Spese!$I$87,(D1983-1)*Spese!$H$87),""))</f>
        <v/>
      </c>
      <c r="F1983" s="38">
        <f>IF(A1983="","",IFERROR(IF(D1983=Spese!$G$87,Spese!$L$87-Spese!$M$87*(Spese!$G$87-1),Spese!$M$87),""))</f>
        <v/>
      </c>
      <c r="G1983" s="5">
        <f>IF(A1983="","",IFERROR(IF(Spese!$K$87="Annullato","Annullata",IF(Spese!$K$87="Sospeso","Sospesa",IF(Spese!$K$87="Da valutare","Da valutare",IF(E1983="","Da completare",IF(D1983&lt;=Spese!$J$87,"Saldata",IF(E1983&lt;Parametri!$B$3,"Scaduta",IF(E1983&lt;=Parametri!$B$3+Parametri!$B$4,"In scadenza","Programmata"))))))),"Da completare"))</f>
        <v/>
      </c>
      <c r="H1983" s="23">
        <f>IF(A1983="","",Spese!$D$87)</f>
        <v/>
      </c>
    </row>
    <row r="1984">
      <c r="A1984" s="9">
        <f>IFERROR(IF(OR(Spese!$A$87="",12&gt;Spese!$G$87),"",Spese!$A$87),"")</f>
        <v/>
      </c>
      <c r="B1984" s="27">
        <f>IF(A1984="","",Spese!$B$87)</f>
        <v/>
      </c>
      <c r="C1984" s="27">
        <f>IF(A1984="","",Spese!$C$87)</f>
        <v/>
      </c>
      <c r="D1984" s="10">
        <f>IF(A1984="","",12)</f>
        <v/>
      </c>
      <c r="E1984" s="25">
        <f>IF(A1984="","",IFERROR(EDATE(Spese!$I$87,(D1984-1)*Spese!$H$87),""))</f>
        <v/>
      </c>
      <c r="F1984" s="40">
        <f>IF(A1984="","",IFERROR(IF(D1984=Spese!$G$87,Spese!$L$87-Spese!$M$87*(Spese!$G$87-1),Spese!$M$87),""))</f>
        <v/>
      </c>
      <c r="G1984" s="9">
        <f>IF(A1984="","",IFERROR(IF(Spese!$K$87="Annullato","Annullata",IF(Spese!$K$87="Sospeso","Sospesa",IF(Spese!$K$87="Da valutare","Da valutare",IF(E1984="","Da completare",IF(D1984&lt;=Spese!$J$87,"Saldata",IF(E1984&lt;Parametri!$B$3,"Scaduta",IF(E1984&lt;=Parametri!$B$3+Parametri!$B$4,"In scadenza","Programmata"))))))),"Da completare"))</f>
        <v/>
      </c>
      <c r="H1984" s="27">
        <f>IF(A1984="","",Spese!$D$87)</f>
        <v/>
      </c>
    </row>
    <row r="1985">
      <c r="A1985" s="5">
        <f>IFERROR(IF(OR(Spese!$A$87="",13&gt;Spese!$G$87),"",Spese!$A$87),"")</f>
        <v/>
      </c>
      <c r="B1985" s="23">
        <f>IF(A1985="","",Spese!$B$87)</f>
        <v/>
      </c>
      <c r="C1985" s="23">
        <f>IF(A1985="","",Spese!$C$87)</f>
        <v/>
      </c>
      <c r="D1985" s="6">
        <f>IF(A1985="","",13)</f>
        <v/>
      </c>
      <c r="E1985" s="21">
        <f>IF(A1985="","",IFERROR(EDATE(Spese!$I$87,(D1985-1)*Spese!$H$87),""))</f>
        <v/>
      </c>
      <c r="F1985" s="38">
        <f>IF(A1985="","",IFERROR(IF(D1985=Spese!$G$87,Spese!$L$87-Spese!$M$87*(Spese!$G$87-1),Spese!$M$87),""))</f>
        <v/>
      </c>
      <c r="G1985" s="5">
        <f>IF(A1985="","",IFERROR(IF(Spese!$K$87="Annullato","Annullata",IF(Spese!$K$87="Sospeso","Sospesa",IF(Spese!$K$87="Da valutare","Da valutare",IF(E1985="","Da completare",IF(D1985&lt;=Spese!$J$87,"Saldata",IF(E1985&lt;Parametri!$B$3,"Scaduta",IF(E1985&lt;=Parametri!$B$3+Parametri!$B$4,"In scadenza","Programmata"))))))),"Da completare"))</f>
        <v/>
      </c>
      <c r="H1985" s="23">
        <f>IF(A1985="","",Spese!$D$87)</f>
        <v/>
      </c>
    </row>
    <row r="1986">
      <c r="A1986" s="9">
        <f>IFERROR(IF(OR(Spese!$A$87="",14&gt;Spese!$G$87),"",Spese!$A$87),"")</f>
        <v/>
      </c>
      <c r="B1986" s="27">
        <f>IF(A1986="","",Spese!$B$87)</f>
        <v/>
      </c>
      <c r="C1986" s="27">
        <f>IF(A1986="","",Spese!$C$87)</f>
        <v/>
      </c>
      <c r="D1986" s="10">
        <f>IF(A1986="","",14)</f>
        <v/>
      </c>
      <c r="E1986" s="25">
        <f>IF(A1986="","",IFERROR(EDATE(Spese!$I$87,(D1986-1)*Spese!$H$87),""))</f>
        <v/>
      </c>
      <c r="F1986" s="40">
        <f>IF(A1986="","",IFERROR(IF(D1986=Spese!$G$87,Spese!$L$87-Spese!$M$87*(Spese!$G$87-1),Spese!$M$87),""))</f>
        <v/>
      </c>
      <c r="G1986" s="9">
        <f>IF(A1986="","",IFERROR(IF(Spese!$K$87="Annullato","Annullata",IF(Spese!$K$87="Sospeso","Sospesa",IF(Spese!$K$87="Da valutare","Da valutare",IF(E1986="","Da completare",IF(D1986&lt;=Spese!$J$87,"Saldata",IF(E1986&lt;Parametri!$B$3,"Scaduta",IF(E1986&lt;=Parametri!$B$3+Parametri!$B$4,"In scadenza","Programmata"))))))),"Da completare"))</f>
        <v/>
      </c>
      <c r="H1986" s="27">
        <f>IF(A1986="","",Spese!$D$87)</f>
        <v/>
      </c>
    </row>
    <row r="1987">
      <c r="A1987" s="5">
        <f>IFERROR(IF(OR(Spese!$A$87="",15&gt;Spese!$G$87),"",Spese!$A$87),"")</f>
        <v/>
      </c>
      <c r="B1987" s="23">
        <f>IF(A1987="","",Spese!$B$87)</f>
        <v/>
      </c>
      <c r="C1987" s="23">
        <f>IF(A1987="","",Spese!$C$87)</f>
        <v/>
      </c>
      <c r="D1987" s="6">
        <f>IF(A1987="","",15)</f>
        <v/>
      </c>
      <c r="E1987" s="21">
        <f>IF(A1987="","",IFERROR(EDATE(Spese!$I$87,(D1987-1)*Spese!$H$87),""))</f>
        <v/>
      </c>
      <c r="F1987" s="38">
        <f>IF(A1987="","",IFERROR(IF(D1987=Spese!$G$87,Spese!$L$87-Spese!$M$87*(Spese!$G$87-1),Spese!$M$87),""))</f>
        <v/>
      </c>
      <c r="G1987" s="5">
        <f>IF(A1987="","",IFERROR(IF(Spese!$K$87="Annullato","Annullata",IF(Spese!$K$87="Sospeso","Sospesa",IF(Spese!$K$87="Da valutare","Da valutare",IF(E1987="","Da completare",IF(D1987&lt;=Spese!$J$87,"Saldata",IF(E1987&lt;Parametri!$B$3,"Scaduta",IF(E1987&lt;=Parametri!$B$3+Parametri!$B$4,"In scadenza","Programmata"))))))),"Da completare"))</f>
        <v/>
      </c>
      <c r="H1987" s="23">
        <f>IF(A1987="","",Spese!$D$87)</f>
        <v/>
      </c>
    </row>
    <row r="1988">
      <c r="A1988" s="9">
        <f>IFERROR(IF(OR(Spese!$A$87="",16&gt;Spese!$G$87),"",Spese!$A$87),"")</f>
        <v/>
      </c>
      <c r="B1988" s="27">
        <f>IF(A1988="","",Spese!$B$87)</f>
        <v/>
      </c>
      <c r="C1988" s="27">
        <f>IF(A1988="","",Spese!$C$87)</f>
        <v/>
      </c>
      <c r="D1988" s="10">
        <f>IF(A1988="","",16)</f>
        <v/>
      </c>
      <c r="E1988" s="25">
        <f>IF(A1988="","",IFERROR(EDATE(Spese!$I$87,(D1988-1)*Spese!$H$87),""))</f>
        <v/>
      </c>
      <c r="F1988" s="40">
        <f>IF(A1988="","",IFERROR(IF(D1988=Spese!$G$87,Spese!$L$87-Spese!$M$87*(Spese!$G$87-1),Spese!$M$87),""))</f>
        <v/>
      </c>
      <c r="G1988" s="9">
        <f>IF(A1988="","",IFERROR(IF(Spese!$K$87="Annullato","Annullata",IF(Spese!$K$87="Sospeso","Sospesa",IF(Spese!$K$87="Da valutare","Da valutare",IF(E1988="","Da completare",IF(D1988&lt;=Spese!$J$87,"Saldata",IF(E1988&lt;Parametri!$B$3,"Scaduta",IF(E1988&lt;=Parametri!$B$3+Parametri!$B$4,"In scadenza","Programmata"))))))),"Da completare"))</f>
        <v/>
      </c>
      <c r="H1988" s="27">
        <f>IF(A1988="","",Spese!$D$87)</f>
        <v/>
      </c>
    </row>
    <row r="1989">
      <c r="A1989" s="5">
        <f>IFERROR(IF(OR(Spese!$A$87="",17&gt;Spese!$G$87),"",Spese!$A$87),"")</f>
        <v/>
      </c>
      <c r="B1989" s="23">
        <f>IF(A1989="","",Spese!$B$87)</f>
        <v/>
      </c>
      <c r="C1989" s="23">
        <f>IF(A1989="","",Spese!$C$87)</f>
        <v/>
      </c>
      <c r="D1989" s="6">
        <f>IF(A1989="","",17)</f>
        <v/>
      </c>
      <c r="E1989" s="21">
        <f>IF(A1989="","",IFERROR(EDATE(Spese!$I$87,(D1989-1)*Spese!$H$87),""))</f>
        <v/>
      </c>
      <c r="F1989" s="38">
        <f>IF(A1989="","",IFERROR(IF(D1989=Spese!$G$87,Spese!$L$87-Spese!$M$87*(Spese!$G$87-1),Spese!$M$87),""))</f>
        <v/>
      </c>
      <c r="G1989" s="5">
        <f>IF(A1989="","",IFERROR(IF(Spese!$K$87="Annullato","Annullata",IF(Spese!$K$87="Sospeso","Sospesa",IF(Spese!$K$87="Da valutare","Da valutare",IF(E1989="","Da completare",IF(D1989&lt;=Spese!$J$87,"Saldata",IF(E1989&lt;Parametri!$B$3,"Scaduta",IF(E1989&lt;=Parametri!$B$3+Parametri!$B$4,"In scadenza","Programmata"))))))),"Da completare"))</f>
        <v/>
      </c>
      <c r="H1989" s="23">
        <f>IF(A1989="","",Spese!$D$87)</f>
        <v/>
      </c>
    </row>
    <row r="1990">
      <c r="A1990" s="9">
        <f>IFERROR(IF(OR(Spese!$A$87="",18&gt;Spese!$G$87),"",Spese!$A$87),"")</f>
        <v/>
      </c>
      <c r="B1990" s="27">
        <f>IF(A1990="","",Spese!$B$87)</f>
        <v/>
      </c>
      <c r="C1990" s="27">
        <f>IF(A1990="","",Spese!$C$87)</f>
        <v/>
      </c>
      <c r="D1990" s="10">
        <f>IF(A1990="","",18)</f>
        <v/>
      </c>
      <c r="E1990" s="25">
        <f>IF(A1990="","",IFERROR(EDATE(Spese!$I$87,(D1990-1)*Spese!$H$87),""))</f>
        <v/>
      </c>
      <c r="F1990" s="40">
        <f>IF(A1990="","",IFERROR(IF(D1990=Spese!$G$87,Spese!$L$87-Spese!$M$87*(Spese!$G$87-1),Spese!$M$87),""))</f>
        <v/>
      </c>
      <c r="G1990" s="9">
        <f>IF(A1990="","",IFERROR(IF(Spese!$K$87="Annullato","Annullata",IF(Spese!$K$87="Sospeso","Sospesa",IF(Spese!$K$87="Da valutare","Da valutare",IF(E1990="","Da completare",IF(D1990&lt;=Spese!$J$87,"Saldata",IF(E1990&lt;Parametri!$B$3,"Scaduta",IF(E1990&lt;=Parametri!$B$3+Parametri!$B$4,"In scadenza","Programmata"))))))),"Da completare"))</f>
        <v/>
      </c>
      <c r="H1990" s="27">
        <f>IF(A1990="","",Spese!$D$87)</f>
        <v/>
      </c>
    </row>
    <row r="1991">
      <c r="A1991" s="5">
        <f>IFERROR(IF(OR(Spese!$A$87="",19&gt;Spese!$G$87),"",Spese!$A$87),"")</f>
        <v/>
      </c>
      <c r="B1991" s="23">
        <f>IF(A1991="","",Spese!$B$87)</f>
        <v/>
      </c>
      <c r="C1991" s="23">
        <f>IF(A1991="","",Spese!$C$87)</f>
        <v/>
      </c>
      <c r="D1991" s="6">
        <f>IF(A1991="","",19)</f>
        <v/>
      </c>
      <c r="E1991" s="21">
        <f>IF(A1991="","",IFERROR(EDATE(Spese!$I$87,(D1991-1)*Spese!$H$87),""))</f>
        <v/>
      </c>
      <c r="F1991" s="38">
        <f>IF(A1991="","",IFERROR(IF(D1991=Spese!$G$87,Spese!$L$87-Spese!$M$87*(Spese!$G$87-1),Spese!$M$87),""))</f>
        <v/>
      </c>
      <c r="G1991" s="5">
        <f>IF(A1991="","",IFERROR(IF(Spese!$K$87="Annullato","Annullata",IF(Spese!$K$87="Sospeso","Sospesa",IF(Spese!$K$87="Da valutare","Da valutare",IF(E1991="","Da completare",IF(D1991&lt;=Spese!$J$87,"Saldata",IF(E1991&lt;Parametri!$B$3,"Scaduta",IF(E1991&lt;=Parametri!$B$3+Parametri!$B$4,"In scadenza","Programmata"))))))),"Da completare"))</f>
        <v/>
      </c>
      <c r="H1991" s="23">
        <f>IF(A1991="","",Spese!$D$87)</f>
        <v/>
      </c>
    </row>
    <row r="1992">
      <c r="A1992" s="9">
        <f>IFERROR(IF(OR(Spese!$A$87="",20&gt;Spese!$G$87),"",Spese!$A$87),"")</f>
        <v/>
      </c>
      <c r="B1992" s="27">
        <f>IF(A1992="","",Spese!$B$87)</f>
        <v/>
      </c>
      <c r="C1992" s="27">
        <f>IF(A1992="","",Spese!$C$87)</f>
        <v/>
      </c>
      <c r="D1992" s="10">
        <f>IF(A1992="","",20)</f>
        <v/>
      </c>
      <c r="E1992" s="25">
        <f>IF(A1992="","",IFERROR(EDATE(Spese!$I$87,(D1992-1)*Spese!$H$87),""))</f>
        <v/>
      </c>
      <c r="F1992" s="40">
        <f>IF(A1992="","",IFERROR(IF(D1992=Spese!$G$87,Spese!$L$87-Spese!$M$87*(Spese!$G$87-1),Spese!$M$87),""))</f>
        <v/>
      </c>
      <c r="G1992" s="9">
        <f>IF(A1992="","",IFERROR(IF(Spese!$K$87="Annullato","Annullata",IF(Spese!$K$87="Sospeso","Sospesa",IF(Spese!$K$87="Da valutare","Da valutare",IF(E1992="","Da completare",IF(D1992&lt;=Spese!$J$87,"Saldata",IF(E1992&lt;Parametri!$B$3,"Scaduta",IF(E1992&lt;=Parametri!$B$3+Parametri!$B$4,"In scadenza","Programmata"))))))),"Da completare"))</f>
        <v/>
      </c>
      <c r="H1992" s="27">
        <f>IF(A1992="","",Spese!$D$87)</f>
        <v/>
      </c>
    </row>
    <row r="1993">
      <c r="A1993" s="5">
        <f>IFERROR(IF(OR(Spese!$A$87="",21&gt;Spese!$G$87),"",Spese!$A$87),"")</f>
        <v/>
      </c>
      <c r="B1993" s="23">
        <f>IF(A1993="","",Spese!$B$87)</f>
        <v/>
      </c>
      <c r="C1993" s="23">
        <f>IF(A1993="","",Spese!$C$87)</f>
        <v/>
      </c>
      <c r="D1993" s="6">
        <f>IF(A1993="","",21)</f>
        <v/>
      </c>
      <c r="E1993" s="21">
        <f>IF(A1993="","",IFERROR(EDATE(Spese!$I$87,(D1993-1)*Spese!$H$87),""))</f>
        <v/>
      </c>
      <c r="F1993" s="38">
        <f>IF(A1993="","",IFERROR(IF(D1993=Spese!$G$87,Spese!$L$87-Spese!$M$87*(Spese!$G$87-1),Spese!$M$87),""))</f>
        <v/>
      </c>
      <c r="G1993" s="5">
        <f>IF(A1993="","",IFERROR(IF(Spese!$K$87="Annullato","Annullata",IF(Spese!$K$87="Sospeso","Sospesa",IF(Spese!$K$87="Da valutare","Da valutare",IF(E1993="","Da completare",IF(D1993&lt;=Spese!$J$87,"Saldata",IF(E1993&lt;Parametri!$B$3,"Scaduta",IF(E1993&lt;=Parametri!$B$3+Parametri!$B$4,"In scadenza","Programmata"))))))),"Da completare"))</f>
        <v/>
      </c>
      <c r="H1993" s="23">
        <f>IF(A1993="","",Spese!$D$87)</f>
        <v/>
      </c>
    </row>
    <row r="1994">
      <c r="A1994" s="9">
        <f>IFERROR(IF(OR(Spese!$A$87="",22&gt;Spese!$G$87),"",Spese!$A$87),"")</f>
        <v/>
      </c>
      <c r="B1994" s="27">
        <f>IF(A1994="","",Spese!$B$87)</f>
        <v/>
      </c>
      <c r="C1994" s="27">
        <f>IF(A1994="","",Spese!$C$87)</f>
        <v/>
      </c>
      <c r="D1994" s="10">
        <f>IF(A1994="","",22)</f>
        <v/>
      </c>
      <c r="E1994" s="25">
        <f>IF(A1994="","",IFERROR(EDATE(Spese!$I$87,(D1994-1)*Spese!$H$87),""))</f>
        <v/>
      </c>
      <c r="F1994" s="40">
        <f>IF(A1994="","",IFERROR(IF(D1994=Spese!$G$87,Spese!$L$87-Spese!$M$87*(Spese!$G$87-1),Spese!$M$87),""))</f>
        <v/>
      </c>
      <c r="G1994" s="9">
        <f>IF(A1994="","",IFERROR(IF(Spese!$K$87="Annullato","Annullata",IF(Spese!$K$87="Sospeso","Sospesa",IF(Spese!$K$87="Da valutare","Da valutare",IF(E1994="","Da completare",IF(D1994&lt;=Spese!$J$87,"Saldata",IF(E1994&lt;Parametri!$B$3,"Scaduta",IF(E1994&lt;=Parametri!$B$3+Parametri!$B$4,"In scadenza","Programmata"))))))),"Da completare"))</f>
        <v/>
      </c>
      <c r="H1994" s="27">
        <f>IF(A1994="","",Spese!$D$87)</f>
        <v/>
      </c>
    </row>
    <row r="1995">
      <c r="A1995" s="5">
        <f>IFERROR(IF(OR(Spese!$A$87="",23&gt;Spese!$G$87),"",Spese!$A$87),"")</f>
        <v/>
      </c>
      <c r="B1995" s="23">
        <f>IF(A1995="","",Spese!$B$87)</f>
        <v/>
      </c>
      <c r="C1995" s="23">
        <f>IF(A1995="","",Spese!$C$87)</f>
        <v/>
      </c>
      <c r="D1995" s="6">
        <f>IF(A1995="","",23)</f>
        <v/>
      </c>
      <c r="E1995" s="21">
        <f>IF(A1995="","",IFERROR(EDATE(Spese!$I$87,(D1995-1)*Spese!$H$87),""))</f>
        <v/>
      </c>
      <c r="F1995" s="38">
        <f>IF(A1995="","",IFERROR(IF(D1995=Spese!$G$87,Spese!$L$87-Spese!$M$87*(Spese!$G$87-1),Spese!$M$87),""))</f>
        <v/>
      </c>
      <c r="G1995" s="5">
        <f>IF(A1995="","",IFERROR(IF(Spese!$K$87="Annullato","Annullata",IF(Spese!$K$87="Sospeso","Sospesa",IF(Spese!$K$87="Da valutare","Da valutare",IF(E1995="","Da completare",IF(D1995&lt;=Spese!$J$87,"Saldata",IF(E1995&lt;Parametri!$B$3,"Scaduta",IF(E1995&lt;=Parametri!$B$3+Parametri!$B$4,"In scadenza","Programmata"))))))),"Da completare"))</f>
        <v/>
      </c>
      <c r="H1995" s="23">
        <f>IF(A1995="","",Spese!$D$87)</f>
        <v/>
      </c>
    </row>
    <row r="1996">
      <c r="A1996" s="9">
        <f>IFERROR(IF(OR(Spese!$A$87="",24&gt;Spese!$G$87),"",Spese!$A$87),"")</f>
        <v/>
      </c>
      <c r="B1996" s="27">
        <f>IF(A1996="","",Spese!$B$87)</f>
        <v/>
      </c>
      <c r="C1996" s="27">
        <f>IF(A1996="","",Spese!$C$87)</f>
        <v/>
      </c>
      <c r="D1996" s="10">
        <f>IF(A1996="","",24)</f>
        <v/>
      </c>
      <c r="E1996" s="25">
        <f>IF(A1996="","",IFERROR(EDATE(Spese!$I$87,(D1996-1)*Spese!$H$87),""))</f>
        <v/>
      </c>
      <c r="F1996" s="40">
        <f>IF(A1996="","",IFERROR(IF(D1996=Spese!$G$87,Spese!$L$87-Spese!$M$87*(Spese!$G$87-1),Spese!$M$87),""))</f>
        <v/>
      </c>
      <c r="G1996" s="9">
        <f>IF(A1996="","",IFERROR(IF(Spese!$K$87="Annullato","Annullata",IF(Spese!$K$87="Sospeso","Sospesa",IF(Spese!$K$87="Da valutare","Da valutare",IF(E1996="","Da completare",IF(D1996&lt;=Spese!$J$87,"Saldata",IF(E1996&lt;Parametri!$B$3,"Scaduta",IF(E1996&lt;=Parametri!$B$3+Parametri!$B$4,"In scadenza","Programmata"))))))),"Da completare"))</f>
        <v/>
      </c>
      <c r="H1996" s="27">
        <f>IF(A1996="","",Spese!$D$87)</f>
        <v/>
      </c>
    </row>
    <row r="1997">
      <c r="A1997" s="5">
        <f>IFERROR(IF(OR(Spese!$A$88="",1&gt;Spese!$G$88),"",Spese!$A$88),"")</f>
        <v/>
      </c>
      <c r="B1997" s="23">
        <f>IF(A1997="","",Spese!$B$88)</f>
        <v/>
      </c>
      <c r="C1997" s="23">
        <f>IF(A1997="","",Spese!$C$88)</f>
        <v/>
      </c>
      <c r="D1997" s="6">
        <f>IF(A1997="","",1)</f>
        <v/>
      </c>
      <c r="E1997" s="21">
        <f>IF(A1997="","",IFERROR(EDATE(Spese!$I$88,(D1997-1)*Spese!$H$88),""))</f>
        <v/>
      </c>
      <c r="F1997" s="38">
        <f>IF(A1997="","",IFERROR(IF(D1997=Spese!$G$88,Spese!$L$88-Spese!$M$88*(Spese!$G$88-1),Spese!$M$88),""))</f>
        <v/>
      </c>
      <c r="G1997" s="5">
        <f>IF(A1997="","",IFERROR(IF(Spese!$K$88="Annullato","Annullata",IF(Spese!$K$88="Sospeso","Sospesa",IF(Spese!$K$88="Da valutare","Da valutare",IF(E1997="","Da completare",IF(D1997&lt;=Spese!$J$88,"Saldata",IF(E1997&lt;Parametri!$B$3,"Scaduta",IF(E1997&lt;=Parametri!$B$3+Parametri!$B$4,"In scadenza","Programmata"))))))),"Da completare"))</f>
        <v/>
      </c>
      <c r="H1997" s="23">
        <f>IF(A1997="","",Spese!$D$88)</f>
        <v/>
      </c>
    </row>
    <row r="1998">
      <c r="A1998" s="9">
        <f>IFERROR(IF(OR(Spese!$A$88="",2&gt;Spese!$G$88),"",Spese!$A$88),"")</f>
        <v/>
      </c>
      <c r="B1998" s="27">
        <f>IF(A1998="","",Spese!$B$88)</f>
        <v/>
      </c>
      <c r="C1998" s="27">
        <f>IF(A1998="","",Spese!$C$88)</f>
        <v/>
      </c>
      <c r="D1998" s="10">
        <f>IF(A1998="","",2)</f>
        <v/>
      </c>
      <c r="E1998" s="25">
        <f>IF(A1998="","",IFERROR(EDATE(Spese!$I$88,(D1998-1)*Spese!$H$88),""))</f>
        <v/>
      </c>
      <c r="F1998" s="40">
        <f>IF(A1998="","",IFERROR(IF(D1998=Spese!$G$88,Spese!$L$88-Spese!$M$88*(Spese!$G$88-1),Spese!$M$88),""))</f>
        <v/>
      </c>
      <c r="G1998" s="9">
        <f>IF(A1998="","",IFERROR(IF(Spese!$K$88="Annullato","Annullata",IF(Spese!$K$88="Sospeso","Sospesa",IF(Spese!$K$88="Da valutare","Da valutare",IF(E1998="","Da completare",IF(D1998&lt;=Spese!$J$88,"Saldata",IF(E1998&lt;Parametri!$B$3,"Scaduta",IF(E1998&lt;=Parametri!$B$3+Parametri!$B$4,"In scadenza","Programmata"))))))),"Da completare"))</f>
        <v/>
      </c>
      <c r="H1998" s="27">
        <f>IF(A1998="","",Spese!$D$88)</f>
        <v/>
      </c>
    </row>
    <row r="1999">
      <c r="A1999" s="5">
        <f>IFERROR(IF(OR(Spese!$A$88="",3&gt;Spese!$G$88),"",Spese!$A$88),"")</f>
        <v/>
      </c>
      <c r="B1999" s="23">
        <f>IF(A1999="","",Spese!$B$88)</f>
        <v/>
      </c>
      <c r="C1999" s="23">
        <f>IF(A1999="","",Spese!$C$88)</f>
        <v/>
      </c>
      <c r="D1999" s="6">
        <f>IF(A1999="","",3)</f>
        <v/>
      </c>
      <c r="E1999" s="21">
        <f>IF(A1999="","",IFERROR(EDATE(Spese!$I$88,(D1999-1)*Spese!$H$88),""))</f>
        <v/>
      </c>
      <c r="F1999" s="38">
        <f>IF(A1999="","",IFERROR(IF(D1999=Spese!$G$88,Spese!$L$88-Spese!$M$88*(Spese!$G$88-1),Spese!$M$88),""))</f>
        <v/>
      </c>
      <c r="G1999" s="5">
        <f>IF(A1999="","",IFERROR(IF(Spese!$K$88="Annullato","Annullata",IF(Spese!$K$88="Sospeso","Sospesa",IF(Spese!$K$88="Da valutare","Da valutare",IF(E1999="","Da completare",IF(D1999&lt;=Spese!$J$88,"Saldata",IF(E1999&lt;Parametri!$B$3,"Scaduta",IF(E1999&lt;=Parametri!$B$3+Parametri!$B$4,"In scadenza","Programmata"))))))),"Da completare"))</f>
        <v/>
      </c>
      <c r="H1999" s="23">
        <f>IF(A1999="","",Spese!$D$88)</f>
        <v/>
      </c>
    </row>
    <row r="2000">
      <c r="A2000" s="9">
        <f>IFERROR(IF(OR(Spese!$A$88="",4&gt;Spese!$G$88),"",Spese!$A$88),"")</f>
        <v/>
      </c>
      <c r="B2000" s="27">
        <f>IF(A2000="","",Spese!$B$88)</f>
        <v/>
      </c>
      <c r="C2000" s="27">
        <f>IF(A2000="","",Spese!$C$88)</f>
        <v/>
      </c>
      <c r="D2000" s="10">
        <f>IF(A2000="","",4)</f>
        <v/>
      </c>
      <c r="E2000" s="25">
        <f>IF(A2000="","",IFERROR(EDATE(Spese!$I$88,(D2000-1)*Spese!$H$88),""))</f>
        <v/>
      </c>
      <c r="F2000" s="40">
        <f>IF(A2000="","",IFERROR(IF(D2000=Spese!$G$88,Spese!$L$88-Spese!$M$88*(Spese!$G$88-1),Spese!$M$88),""))</f>
        <v/>
      </c>
      <c r="G2000" s="9">
        <f>IF(A2000="","",IFERROR(IF(Spese!$K$88="Annullato","Annullata",IF(Spese!$K$88="Sospeso","Sospesa",IF(Spese!$K$88="Da valutare","Da valutare",IF(E2000="","Da completare",IF(D2000&lt;=Spese!$J$88,"Saldata",IF(E2000&lt;Parametri!$B$3,"Scaduta",IF(E2000&lt;=Parametri!$B$3+Parametri!$B$4,"In scadenza","Programmata"))))))),"Da completare"))</f>
        <v/>
      </c>
      <c r="H2000" s="27">
        <f>IF(A2000="","",Spese!$D$88)</f>
        <v/>
      </c>
    </row>
    <row r="2001">
      <c r="A2001" s="5">
        <f>IFERROR(IF(OR(Spese!$A$88="",5&gt;Spese!$G$88),"",Spese!$A$88),"")</f>
        <v/>
      </c>
      <c r="B2001" s="23">
        <f>IF(A2001="","",Spese!$B$88)</f>
        <v/>
      </c>
      <c r="C2001" s="23">
        <f>IF(A2001="","",Spese!$C$88)</f>
        <v/>
      </c>
      <c r="D2001" s="6">
        <f>IF(A2001="","",5)</f>
        <v/>
      </c>
      <c r="E2001" s="21">
        <f>IF(A2001="","",IFERROR(EDATE(Spese!$I$88,(D2001-1)*Spese!$H$88),""))</f>
        <v/>
      </c>
      <c r="F2001" s="38">
        <f>IF(A2001="","",IFERROR(IF(D2001=Spese!$G$88,Spese!$L$88-Spese!$M$88*(Spese!$G$88-1),Spese!$M$88),""))</f>
        <v/>
      </c>
      <c r="G2001" s="5">
        <f>IF(A2001="","",IFERROR(IF(Spese!$K$88="Annullato","Annullata",IF(Spese!$K$88="Sospeso","Sospesa",IF(Spese!$K$88="Da valutare","Da valutare",IF(E2001="","Da completare",IF(D2001&lt;=Spese!$J$88,"Saldata",IF(E2001&lt;Parametri!$B$3,"Scaduta",IF(E2001&lt;=Parametri!$B$3+Parametri!$B$4,"In scadenza","Programmata"))))))),"Da completare"))</f>
        <v/>
      </c>
      <c r="H2001" s="23">
        <f>IF(A2001="","",Spese!$D$88)</f>
        <v/>
      </c>
    </row>
    <row r="2002">
      <c r="A2002" s="9">
        <f>IFERROR(IF(OR(Spese!$A$88="",6&gt;Spese!$G$88),"",Spese!$A$88),"")</f>
        <v/>
      </c>
      <c r="B2002" s="27">
        <f>IF(A2002="","",Spese!$B$88)</f>
        <v/>
      </c>
      <c r="C2002" s="27">
        <f>IF(A2002="","",Spese!$C$88)</f>
        <v/>
      </c>
      <c r="D2002" s="10">
        <f>IF(A2002="","",6)</f>
        <v/>
      </c>
      <c r="E2002" s="25">
        <f>IF(A2002="","",IFERROR(EDATE(Spese!$I$88,(D2002-1)*Spese!$H$88),""))</f>
        <v/>
      </c>
      <c r="F2002" s="40">
        <f>IF(A2002="","",IFERROR(IF(D2002=Spese!$G$88,Spese!$L$88-Spese!$M$88*(Spese!$G$88-1),Spese!$M$88),""))</f>
        <v/>
      </c>
      <c r="G2002" s="9">
        <f>IF(A2002="","",IFERROR(IF(Spese!$K$88="Annullato","Annullata",IF(Spese!$K$88="Sospeso","Sospesa",IF(Spese!$K$88="Da valutare","Da valutare",IF(E2002="","Da completare",IF(D2002&lt;=Spese!$J$88,"Saldata",IF(E2002&lt;Parametri!$B$3,"Scaduta",IF(E2002&lt;=Parametri!$B$3+Parametri!$B$4,"In scadenza","Programmata"))))))),"Da completare"))</f>
        <v/>
      </c>
      <c r="H2002" s="27">
        <f>IF(A2002="","",Spese!$D$88)</f>
        <v/>
      </c>
    </row>
    <row r="2003">
      <c r="A2003" s="5">
        <f>IFERROR(IF(OR(Spese!$A$88="",7&gt;Spese!$G$88),"",Spese!$A$88),"")</f>
        <v/>
      </c>
      <c r="B2003" s="23">
        <f>IF(A2003="","",Spese!$B$88)</f>
        <v/>
      </c>
      <c r="C2003" s="23">
        <f>IF(A2003="","",Spese!$C$88)</f>
        <v/>
      </c>
      <c r="D2003" s="6">
        <f>IF(A2003="","",7)</f>
        <v/>
      </c>
      <c r="E2003" s="21">
        <f>IF(A2003="","",IFERROR(EDATE(Spese!$I$88,(D2003-1)*Spese!$H$88),""))</f>
        <v/>
      </c>
      <c r="F2003" s="38">
        <f>IF(A2003="","",IFERROR(IF(D2003=Spese!$G$88,Spese!$L$88-Spese!$M$88*(Spese!$G$88-1),Spese!$M$88),""))</f>
        <v/>
      </c>
      <c r="G2003" s="5">
        <f>IF(A2003="","",IFERROR(IF(Spese!$K$88="Annullato","Annullata",IF(Spese!$K$88="Sospeso","Sospesa",IF(Spese!$K$88="Da valutare","Da valutare",IF(E2003="","Da completare",IF(D2003&lt;=Spese!$J$88,"Saldata",IF(E2003&lt;Parametri!$B$3,"Scaduta",IF(E2003&lt;=Parametri!$B$3+Parametri!$B$4,"In scadenza","Programmata"))))))),"Da completare"))</f>
        <v/>
      </c>
      <c r="H2003" s="23">
        <f>IF(A2003="","",Spese!$D$88)</f>
        <v/>
      </c>
    </row>
    <row r="2004">
      <c r="A2004" s="9">
        <f>IFERROR(IF(OR(Spese!$A$88="",8&gt;Spese!$G$88),"",Spese!$A$88),"")</f>
        <v/>
      </c>
      <c r="B2004" s="27">
        <f>IF(A2004="","",Spese!$B$88)</f>
        <v/>
      </c>
      <c r="C2004" s="27">
        <f>IF(A2004="","",Spese!$C$88)</f>
        <v/>
      </c>
      <c r="D2004" s="10">
        <f>IF(A2004="","",8)</f>
        <v/>
      </c>
      <c r="E2004" s="25">
        <f>IF(A2004="","",IFERROR(EDATE(Spese!$I$88,(D2004-1)*Spese!$H$88),""))</f>
        <v/>
      </c>
      <c r="F2004" s="40">
        <f>IF(A2004="","",IFERROR(IF(D2004=Spese!$G$88,Spese!$L$88-Spese!$M$88*(Spese!$G$88-1),Spese!$M$88),""))</f>
        <v/>
      </c>
      <c r="G2004" s="9">
        <f>IF(A2004="","",IFERROR(IF(Spese!$K$88="Annullato","Annullata",IF(Spese!$K$88="Sospeso","Sospesa",IF(Spese!$K$88="Da valutare","Da valutare",IF(E2004="","Da completare",IF(D2004&lt;=Spese!$J$88,"Saldata",IF(E2004&lt;Parametri!$B$3,"Scaduta",IF(E2004&lt;=Parametri!$B$3+Parametri!$B$4,"In scadenza","Programmata"))))))),"Da completare"))</f>
        <v/>
      </c>
      <c r="H2004" s="27">
        <f>IF(A2004="","",Spese!$D$88)</f>
        <v/>
      </c>
    </row>
    <row r="2005">
      <c r="A2005" s="5">
        <f>IFERROR(IF(OR(Spese!$A$88="",9&gt;Spese!$G$88),"",Spese!$A$88),"")</f>
        <v/>
      </c>
      <c r="B2005" s="23">
        <f>IF(A2005="","",Spese!$B$88)</f>
        <v/>
      </c>
      <c r="C2005" s="23">
        <f>IF(A2005="","",Spese!$C$88)</f>
        <v/>
      </c>
      <c r="D2005" s="6">
        <f>IF(A2005="","",9)</f>
        <v/>
      </c>
      <c r="E2005" s="21">
        <f>IF(A2005="","",IFERROR(EDATE(Spese!$I$88,(D2005-1)*Spese!$H$88),""))</f>
        <v/>
      </c>
      <c r="F2005" s="38">
        <f>IF(A2005="","",IFERROR(IF(D2005=Spese!$G$88,Spese!$L$88-Spese!$M$88*(Spese!$G$88-1),Spese!$M$88),""))</f>
        <v/>
      </c>
      <c r="G2005" s="5">
        <f>IF(A2005="","",IFERROR(IF(Spese!$K$88="Annullato","Annullata",IF(Spese!$K$88="Sospeso","Sospesa",IF(Spese!$K$88="Da valutare","Da valutare",IF(E2005="","Da completare",IF(D2005&lt;=Spese!$J$88,"Saldata",IF(E2005&lt;Parametri!$B$3,"Scaduta",IF(E2005&lt;=Parametri!$B$3+Parametri!$B$4,"In scadenza","Programmata"))))))),"Da completare"))</f>
        <v/>
      </c>
      <c r="H2005" s="23">
        <f>IF(A2005="","",Spese!$D$88)</f>
        <v/>
      </c>
    </row>
    <row r="2006">
      <c r="A2006" s="9">
        <f>IFERROR(IF(OR(Spese!$A$88="",10&gt;Spese!$G$88),"",Spese!$A$88),"")</f>
        <v/>
      </c>
      <c r="B2006" s="27">
        <f>IF(A2006="","",Spese!$B$88)</f>
        <v/>
      </c>
      <c r="C2006" s="27">
        <f>IF(A2006="","",Spese!$C$88)</f>
        <v/>
      </c>
      <c r="D2006" s="10">
        <f>IF(A2006="","",10)</f>
        <v/>
      </c>
      <c r="E2006" s="25">
        <f>IF(A2006="","",IFERROR(EDATE(Spese!$I$88,(D2006-1)*Spese!$H$88),""))</f>
        <v/>
      </c>
      <c r="F2006" s="40">
        <f>IF(A2006="","",IFERROR(IF(D2006=Spese!$G$88,Spese!$L$88-Spese!$M$88*(Spese!$G$88-1),Spese!$M$88),""))</f>
        <v/>
      </c>
      <c r="G2006" s="9">
        <f>IF(A2006="","",IFERROR(IF(Spese!$K$88="Annullato","Annullata",IF(Spese!$K$88="Sospeso","Sospesa",IF(Spese!$K$88="Da valutare","Da valutare",IF(E2006="","Da completare",IF(D2006&lt;=Spese!$J$88,"Saldata",IF(E2006&lt;Parametri!$B$3,"Scaduta",IF(E2006&lt;=Parametri!$B$3+Parametri!$B$4,"In scadenza","Programmata"))))))),"Da completare"))</f>
        <v/>
      </c>
      <c r="H2006" s="27">
        <f>IF(A2006="","",Spese!$D$88)</f>
        <v/>
      </c>
    </row>
    <row r="2007">
      <c r="A2007" s="5">
        <f>IFERROR(IF(OR(Spese!$A$88="",11&gt;Spese!$G$88),"",Spese!$A$88),"")</f>
        <v/>
      </c>
      <c r="B2007" s="23">
        <f>IF(A2007="","",Spese!$B$88)</f>
        <v/>
      </c>
      <c r="C2007" s="23">
        <f>IF(A2007="","",Spese!$C$88)</f>
        <v/>
      </c>
      <c r="D2007" s="6">
        <f>IF(A2007="","",11)</f>
        <v/>
      </c>
      <c r="E2007" s="21">
        <f>IF(A2007="","",IFERROR(EDATE(Spese!$I$88,(D2007-1)*Spese!$H$88),""))</f>
        <v/>
      </c>
      <c r="F2007" s="38">
        <f>IF(A2007="","",IFERROR(IF(D2007=Spese!$G$88,Spese!$L$88-Spese!$M$88*(Spese!$G$88-1),Spese!$M$88),""))</f>
        <v/>
      </c>
      <c r="G2007" s="5">
        <f>IF(A2007="","",IFERROR(IF(Spese!$K$88="Annullato","Annullata",IF(Spese!$K$88="Sospeso","Sospesa",IF(Spese!$K$88="Da valutare","Da valutare",IF(E2007="","Da completare",IF(D2007&lt;=Spese!$J$88,"Saldata",IF(E2007&lt;Parametri!$B$3,"Scaduta",IF(E2007&lt;=Parametri!$B$3+Parametri!$B$4,"In scadenza","Programmata"))))))),"Da completare"))</f>
        <v/>
      </c>
      <c r="H2007" s="23">
        <f>IF(A2007="","",Spese!$D$88)</f>
        <v/>
      </c>
    </row>
    <row r="2008">
      <c r="A2008" s="9">
        <f>IFERROR(IF(OR(Spese!$A$88="",12&gt;Spese!$G$88),"",Spese!$A$88),"")</f>
        <v/>
      </c>
      <c r="B2008" s="27">
        <f>IF(A2008="","",Spese!$B$88)</f>
        <v/>
      </c>
      <c r="C2008" s="27">
        <f>IF(A2008="","",Spese!$C$88)</f>
        <v/>
      </c>
      <c r="D2008" s="10">
        <f>IF(A2008="","",12)</f>
        <v/>
      </c>
      <c r="E2008" s="25">
        <f>IF(A2008="","",IFERROR(EDATE(Spese!$I$88,(D2008-1)*Spese!$H$88),""))</f>
        <v/>
      </c>
      <c r="F2008" s="40">
        <f>IF(A2008="","",IFERROR(IF(D2008=Spese!$G$88,Spese!$L$88-Spese!$M$88*(Spese!$G$88-1),Spese!$M$88),""))</f>
        <v/>
      </c>
      <c r="G2008" s="9">
        <f>IF(A2008="","",IFERROR(IF(Spese!$K$88="Annullato","Annullata",IF(Spese!$K$88="Sospeso","Sospesa",IF(Spese!$K$88="Da valutare","Da valutare",IF(E2008="","Da completare",IF(D2008&lt;=Spese!$J$88,"Saldata",IF(E2008&lt;Parametri!$B$3,"Scaduta",IF(E2008&lt;=Parametri!$B$3+Parametri!$B$4,"In scadenza","Programmata"))))))),"Da completare"))</f>
        <v/>
      </c>
      <c r="H2008" s="27">
        <f>IF(A2008="","",Spese!$D$88)</f>
        <v/>
      </c>
    </row>
    <row r="2009">
      <c r="A2009" s="5">
        <f>IFERROR(IF(OR(Spese!$A$88="",13&gt;Spese!$G$88),"",Spese!$A$88),"")</f>
        <v/>
      </c>
      <c r="B2009" s="23">
        <f>IF(A2009="","",Spese!$B$88)</f>
        <v/>
      </c>
      <c r="C2009" s="23">
        <f>IF(A2009="","",Spese!$C$88)</f>
        <v/>
      </c>
      <c r="D2009" s="6">
        <f>IF(A2009="","",13)</f>
        <v/>
      </c>
      <c r="E2009" s="21">
        <f>IF(A2009="","",IFERROR(EDATE(Spese!$I$88,(D2009-1)*Spese!$H$88),""))</f>
        <v/>
      </c>
      <c r="F2009" s="38">
        <f>IF(A2009="","",IFERROR(IF(D2009=Spese!$G$88,Spese!$L$88-Spese!$M$88*(Spese!$G$88-1),Spese!$M$88),""))</f>
        <v/>
      </c>
      <c r="G2009" s="5">
        <f>IF(A2009="","",IFERROR(IF(Spese!$K$88="Annullato","Annullata",IF(Spese!$K$88="Sospeso","Sospesa",IF(Spese!$K$88="Da valutare","Da valutare",IF(E2009="","Da completare",IF(D2009&lt;=Spese!$J$88,"Saldata",IF(E2009&lt;Parametri!$B$3,"Scaduta",IF(E2009&lt;=Parametri!$B$3+Parametri!$B$4,"In scadenza","Programmata"))))))),"Da completare"))</f>
        <v/>
      </c>
      <c r="H2009" s="23">
        <f>IF(A2009="","",Spese!$D$88)</f>
        <v/>
      </c>
    </row>
    <row r="2010">
      <c r="A2010" s="9">
        <f>IFERROR(IF(OR(Spese!$A$88="",14&gt;Spese!$G$88),"",Spese!$A$88),"")</f>
        <v/>
      </c>
      <c r="B2010" s="27">
        <f>IF(A2010="","",Spese!$B$88)</f>
        <v/>
      </c>
      <c r="C2010" s="27">
        <f>IF(A2010="","",Spese!$C$88)</f>
        <v/>
      </c>
      <c r="D2010" s="10">
        <f>IF(A2010="","",14)</f>
        <v/>
      </c>
      <c r="E2010" s="25">
        <f>IF(A2010="","",IFERROR(EDATE(Spese!$I$88,(D2010-1)*Spese!$H$88),""))</f>
        <v/>
      </c>
      <c r="F2010" s="40">
        <f>IF(A2010="","",IFERROR(IF(D2010=Spese!$G$88,Spese!$L$88-Spese!$M$88*(Spese!$G$88-1),Spese!$M$88),""))</f>
        <v/>
      </c>
      <c r="G2010" s="9">
        <f>IF(A2010="","",IFERROR(IF(Spese!$K$88="Annullato","Annullata",IF(Spese!$K$88="Sospeso","Sospesa",IF(Spese!$K$88="Da valutare","Da valutare",IF(E2010="","Da completare",IF(D2010&lt;=Spese!$J$88,"Saldata",IF(E2010&lt;Parametri!$B$3,"Scaduta",IF(E2010&lt;=Parametri!$B$3+Parametri!$B$4,"In scadenza","Programmata"))))))),"Da completare"))</f>
        <v/>
      </c>
      <c r="H2010" s="27">
        <f>IF(A2010="","",Spese!$D$88)</f>
        <v/>
      </c>
    </row>
    <row r="2011">
      <c r="A2011" s="5">
        <f>IFERROR(IF(OR(Spese!$A$88="",15&gt;Spese!$G$88),"",Spese!$A$88),"")</f>
        <v/>
      </c>
      <c r="B2011" s="23">
        <f>IF(A2011="","",Spese!$B$88)</f>
        <v/>
      </c>
      <c r="C2011" s="23">
        <f>IF(A2011="","",Spese!$C$88)</f>
        <v/>
      </c>
      <c r="D2011" s="6">
        <f>IF(A2011="","",15)</f>
        <v/>
      </c>
      <c r="E2011" s="21">
        <f>IF(A2011="","",IFERROR(EDATE(Spese!$I$88,(D2011-1)*Spese!$H$88),""))</f>
        <v/>
      </c>
      <c r="F2011" s="38">
        <f>IF(A2011="","",IFERROR(IF(D2011=Spese!$G$88,Spese!$L$88-Spese!$M$88*(Spese!$G$88-1),Spese!$M$88),""))</f>
        <v/>
      </c>
      <c r="G2011" s="5">
        <f>IF(A2011="","",IFERROR(IF(Spese!$K$88="Annullato","Annullata",IF(Spese!$K$88="Sospeso","Sospesa",IF(Spese!$K$88="Da valutare","Da valutare",IF(E2011="","Da completare",IF(D2011&lt;=Spese!$J$88,"Saldata",IF(E2011&lt;Parametri!$B$3,"Scaduta",IF(E2011&lt;=Parametri!$B$3+Parametri!$B$4,"In scadenza","Programmata"))))))),"Da completare"))</f>
        <v/>
      </c>
      <c r="H2011" s="23">
        <f>IF(A2011="","",Spese!$D$88)</f>
        <v/>
      </c>
    </row>
    <row r="2012">
      <c r="A2012" s="9">
        <f>IFERROR(IF(OR(Spese!$A$88="",16&gt;Spese!$G$88),"",Spese!$A$88),"")</f>
        <v/>
      </c>
      <c r="B2012" s="27">
        <f>IF(A2012="","",Spese!$B$88)</f>
        <v/>
      </c>
      <c r="C2012" s="27">
        <f>IF(A2012="","",Spese!$C$88)</f>
        <v/>
      </c>
      <c r="D2012" s="10">
        <f>IF(A2012="","",16)</f>
        <v/>
      </c>
      <c r="E2012" s="25">
        <f>IF(A2012="","",IFERROR(EDATE(Spese!$I$88,(D2012-1)*Spese!$H$88),""))</f>
        <v/>
      </c>
      <c r="F2012" s="40">
        <f>IF(A2012="","",IFERROR(IF(D2012=Spese!$G$88,Spese!$L$88-Spese!$M$88*(Spese!$G$88-1),Spese!$M$88),""))</f>
        <v/>
      </c>
      <c r="G2012" s="9">
        <f>IF(A2012="","",IFERROR(IF(Spese!$K$88="Annullato","Annullata",IF(Spese!$K$88="Sospeso","Sospesa",IF(Spese!$K$88="Da valutare","Da valutare",IF(E2012="","Da completare",IF(D2012&lt;=Spese!$J$88,"Saldata",IF(E2012&lt;Parametri!$B$3,"Scaduta",IF(E2012&lt;=Parametri!$B$3+Parametri!$B$4,"In scadenza","Programmata"))))))),"Da completare"))</f>
        <v/>
      </c>
      <c r="H2012" s="27">
        <f>IF(A2012="","",Spese!$D$88)</f>
        <v/>
      </c>
    </row>
    <row r="2013">
      <c r="A2013" s="5">
        <f>IFERROR(IF(OR(Spese!$A$88="",17&gt;Spese!$G$88),"",Spese!$A$88),"")</f>
        <v/>
      </c>
      <c r="B2013" s="23">
        <f>IF(A2013="","",Spese!$B$88)</f>
        <v/>
      </c>
      <c r="C2013" s="23">
        <f>IF(A2013="","",Spese!$C$88)</f>
        <v/>
      </c>
      <c r="D2013" s="6">
        <f>IF(A2013="","",17)</f>
        <v/>
      </c>
      <c r="E2013" s="21">
        <f>IF(A2013="","",IFERROR(EDATE(Spese!$I$88,(D2013-1)*Spese!$H$88),""))</f>
        <v/>
      </c>
      <c r="F2013" s="38">
        <f>IF(A2013="","",IFERROR(IF(D2013=Spese!$G$88,Spese!$L$88-Spese!$M$88*(Spese!$G$88-1),Spese!$M$88),""))</f>
        <v/>
      </c>
      <c r="G2013" s="5">
        <f>IF(A2013="","",IFERROR(IF(Spese!$K$88="Annullato","Annullata",IF(Spese!$K$88="Sospeso","Sospesa",IF(Spese!$K$88="Da valutare","Da valutare",IF(E2013="","Da completare",IF(D2013&lt;=Spese!$J$88,"Saldata",IF(E2013&lt;Parametri!$B$3,"Scaduta",IF(E2013&lt;=Parametri!$B$3+Parametri!$B$4,"In scadenza","Programmata"))))))),"Da completare"))</f>
        <v/>
      </c>
      <c r="H2013" s="23">
        <f>IF(A2013="","",Spese!$D$88)</f>
        <v/>
      </c>
    </row>
    <row r="2014">
      <c r="A2014" s="9">
        <f>IFERROR(IF(OR(Spese!$A$88="",18&gt;Spese!$G$88),"",Spese!$A$88),"")</f>
        <v/>
      </c>
      <c r="B2014" s="27">
        <f>IF(A2014="","",Spese!$B$88)</f>
        <v/>
      </c>
      <c r="C2014" s="27">
        <f>IF(A2014="","",Spese!$C$88)</f>
        <v/>
      </c>
      <c r="D2014" s="10">
        <f>IF(A2014="","",18)</f>
        <v/>
      </c>
      <c r="E2014" s="25">
        <f>IF(A2014="","",IFERROR(EDATE(Spese!$I$88,(D2014-1)*Spese!$H$88),""))</f>
        <v/>
      </c>
      <c r="F2014" s="40">
        <f>IF(A2014="","",IFERROR(IF(D2014=Spese!$G$88,Spese!$L$88-Spese!$M$88*(Spese!$G$88-1),Spese!$M$88),""))</f>
        <v/>
      </c>
      <c r="G2014" s="9">
        <f>IF(A2014="","",IFERROR(IF(Spese!$K$88="Annullato","Annullata",IF(Spese!$K$88="Sospeso","Sospesa",IF(Spese!$K$88="Da valutare","Da valutare",IF(E2014="","Da completare",IF(D2014&lt;=Spese!$J$88,"Saldata",IF(E2014&lt;Parametri!$B$3,"Scaduta",IF(E2014&lt;=Parametri!$B$3+Parametri!$B$4,"In scadenza","Programmata"))))))),"Da completare"))</f>
        <v/>
      </c>
      <c r="H2014" s="27">
        <f>IF(A2014="","",Spese!$D$88)</f>
        <v/>
      </c>
    </row>
    <row r="2015">
      <c r="A2015" s="5">
        <f>IFERROR(IF(OR(Spese!$A$88="",19&gt;Spese!$G$88),"",Spese!$A$88),"")</f>
        <v/>
      </c>
      <c r="B2015" s="23">
        <f>IF(A2015="","",Spese!$B$88)</f>
        <v/>
      </c>
      <c r="C2015" s="23">
        <f>IF(A2015="","",Spese!$C$88)</f>
        <v/>
      </c>
      <c r="D2015" s="6">
        <f>IF(A2015="","",19)</f>
        <v/>
      </c>
      <c r="E2015" s="21">
        <f>IF(A2015="","",IFERROR(EDATE(Spese!$I$88,(D2015-1)*Spese!$H$88),""))</f>
        <v/>
      </c>
      <c r="F2015" s="38">
        <f>IF(A2015="","",IFERROR(IF(D2015=Spese!$G$88,Spese!$L$88-Spese!$M$88*(Spese!$G$88-1),Spese!$M$88),""))</f>
        <v/>
      </c>
      <c r="G2015" s="5">
        <f>IF(A2015="","",IFERROR(IF(Spese!$K$88="Annullato","Annullata",IF(Spese!$K$88="Sospeso","Sospesa",IF(Spese!$K$88="Da valutare","Da valutare",IF(E2015="","Da completare",IF(D2015&lt;=Spese!$J$88,"Saldata",IF(E2015&lt;Parametri!$B$3,"Scaduta",IF(E2015&lt;=Parametri!$B$3+Parametri!$B$4,"In scadenza","Programmata"))))))),"Da completare"))</f>
        <v/>
      </c>
      <c r="H2015" s="23">
        <f>IF(A2015="","",Spese!$D$88)</f>
        <v/>
      </c>
    </row>
    <row r="2016">
      <c r="A2016" s="9">
        <f>IFERROR(IF(OR(Spese!$A$88="",20&gt;Spese!$G$88),"",Spese!$A$88),"")</f>
        <v/>
      </c>
      <c r="B2016" s="27">
        <f>IF(A2016="","",Spese!$B$88)</f>
        <v/>
      </c>
      <c r="C2016" s="27">
        <f>IF(A2016="","",Spese!$C$88)</f>
        <v/>
      </c>
      <c r="D2016" s="10">
        <f>IF(A2016="","",20)</f>
        <v/>
      </c>
      <c r="E2016" s="25">
        <f>IF(A2016="","",IFERROR(EDATE(Spese!$I$88,(D2016-1)*Spese!$H$88),""))</f>
        <v/>
      </c>
      <c r="F2016" s="40">
        <f>IF(A2016="","",IFERROR(IF(D2016=Spese!$G$88,Spese!$L$88-Spese!$M$88*(Spese!$G$88-1),Spese!$M$88),""))</f>
        <v/>
      </c>
      <c r="G2016" s="9">
        <f>IF(A2016="","",IFERROR(IF(Spese!$K$88="Annullato","Annullata",IF(Spese!$K$88="Sospeso","Sospesa",IF(Spese!$K$88="Da valutare","Da valutare",IF(E2016="","Da completare",IF(D2016&lt;=Spese!$J$88,"Saldata",IF(E2016&lt;Parametri!$B$3,"Scaduta",IF(E2016&lt;=Parametri!$B$3+Parametri!$B$4,"In scadenza","Programmata"))))))),"Da completare"))</f>
        <v/>
      </c>
      <c r="H2016" s="27">
        <f>IF(A2016="","",Spese!$D$88)</f>
        <v/>
      </c>
    </row>
    <row r="2017">
      <c r="A2017" s="5">
        <f>IFERROR(IF(OR(Spese!$A$88="",21&gt;Spese!$G$88),"",Spese!$A$88),"")</f>
        <v/>
      </c>
      <c r="B2017" s="23">
        <f>IF(A2017="","",Spese!$B$88)</f>
        <v/>
      </c>
      <c r="C2017" s="23">
        <f>IF(A2017="","",Spese!$C$88)</f>
        <v/>
      </c>
      <c r="D2017" s="6">
        <f>IF(A2017="","",21)</f>
        <v/>
      </c>
      <c r="E2017" s="21">
        <f>IF(A2017="","",IFERROR(EDATE(Spese!$I$88,(D2017-1)*Spese!$H$88),""))</f>
        <v/>
      </c>
      <c r="F2017" s="38">
        <f>IF(A2017="","",IFERROR(IF(D2017=Spese!$G$88,Spese!$L$88-Spese!$M$88*(Spese!$G$88-1),Spese!$M$88),""))</f>
        <v/>
      </c>
      <c r="G2017" s="5">
        <f>IF(A2017="","",IFERROR(IF(Spese!$K$88="Annullato","Annullata",IF(Spese!$K$88="Sospeso","Sospesa",IF(Spese!$K$88="Da valutare","Da valutare",IF(E2017="","Da completare",IF(D2017&lt;=Spese!$J$88,"Saldata",IF(E2017&lt;Parametri!$B$3,"Scaduta",IF(E2017&lt;=Parametri!$B$3+Parametri!$B$4,"In scadenza","Programmata"))))))),"Da completare"))</f>
        <v/>
      </c>
      <c r="H2017" s="23">
        <f>IF(A2017="","",Spese!$D$88)</f>
        <v/>
      </c>
    </row>
    <row r="2018">
      <c r="A2018" s="9">
        <f>IFERROR(IF(OR(Spese!$A$88="",22&gt;Spese!$G$88),"",Spese!$A$88),"")</f>
        <v/>
      </c>
      <c r="B2018" s="27">
        <f>IF(A2018="","",Spese!$B$88)</f>
        <v/>
      </c>
      <c r="C2018" s="27">
        <f>IF(A2018="","",Spese!$C$88)</f>
        <v/>
      </c>
      <c r="D2018" s="10">
        <f>IF(A2018="","",22)</f>
        <v/>
      </c>
      <c r="E2018" s="25">
        <f>IF(A2018="","",IFERROR(EDATE(Spese!$I$88,(D2018-1)*Spese!$H$88),""))</f>
        <v/>
      </c>
      <c r="F2018" s="40">
        <f>IF(A2018="","",IFERROR(IF(D2018=Spese!$G$88,Spese!$L$88-Spese!$M$88*(Spese!$G$88-1),Spese!$M$88),""))</f>
        <v/>
      </c>
      <c r="G2018" s="9">
        <f>IF(A2018="","",IFERROR(IF(Spese!$K$88="Annullato","Annullata",IF(Spese!$K$88="Sospeso","Sospesa",IF(Spese!$K$88="Da valutare","Da valutare",IF(E2018="","Da completare",IF(D2018&lt;=Spese!$J$88,"Saldata",IF(E2018&lt;Parametri!$B$3,"Scaduta",IF(E2018&lt;=Parametri!$B$3+Parametri!$B$4,"In scadenza","Programmata"))))))),"Da completare"))</f>
        <v/>
      </c>
      <c r="H2018" s="27">
        <f>IF(A2018="","",Spese!$D$88)</f>
        <v/>
      </c>
    </row>
    <row r="2019">
      <c r="A2019" s="5">
        <f>IFERROR(IF(OR(Spese!$A$88="",23&gt;Spese!$G$88),"",Spese!$A$88),"")</f>
        <v/>
      </c>
      <c r="B2019" s="23">
        <f>IF(A2019="","",Spese!$B$88)</f>
        <v/>
      </c>
      <c r="C2019" s="23">
        <f>IF(A2019="","",Spese!$C$88)</f>
        <v/>
      </c>
      <c r="D2019" s="6">
        <f>IF(A2019="","",23)</f>
        <v/>
      </c>
      <c r="E2019" s="21">
        <f>IF(A2019="","",IFERROR(EDATE(Spese!$I$88,(D2019-1)*Spese!$H$88),""))</f>
        <v/>
      </c>
      <c r="F2019" s="38">
        <f>IF(A2019="","",IFERROR(IF(D2019=Spese!$G$88,Spese!$L$88-Spese!$M$88*(Spese!$G$88-1),Spese!$M$88),""))</f>
        <v/>
      </c>
      <c r="G2019" s="5">
        <f>IF(A2019="","",IFERROR(IF(Spese!$K$88="Annullato","Annullata",IF(Spese!$K$88="Sospeso","Sospesa",IF(Spese!$K$88="Da valutare","Da valutare",IF(E2019="","Da completare",IF(D2019&lt;=Spese!$J$88,"Saldata",IF(E2019&lt;Parametri!$B$3,"Scaduta",IF(E2019&lt;=Parametri!$B$3+Parametri!$B$4,"In scadenza","Programmata"))))))),"Da completare"))</f>
        <v/>
      </c>
      <c r="H2019" s="23">
        <f>IF(A2019="","",Spese!$D$88)</f>
        <v/>
      </c>
    </row>
    <row r="2020">
      <c r="A2020" s="9">
        <f>IFERROR(IF(OR(Spese!$A$88="",24&gt;Spese!$G$88),"",Spese!$A$88),"")</f>
        <v/>
      </c>
      <c r="B2020" s="27">
        <f>IF(A2020="","",Spese!$B$88)</f>
        <v/>
      </c>
      <c r="C2020" s="27">
        <f>IF(A2020="","",Spese!$C$88)</f>
        <v/>
      </c>
      <c r="D2020" s="10">
        <f>IF(A2020="","",24)</f>
        <v/>
      </c>
      <c r="E2020" s="25">
        <f>IF(A2020="","",IFERROR(EDATE(Spese!$I$88,(D2020-1)*Spese!$H$88),""))</f>
        <v/>
      </c>
      <c r="F2020" s="40">
        <f>IF(A2020="","",IFERROR(IF(D2020=Spese!$G$88,Spese!$L$88-Spese!$M$88*(Spese!$G$88-1),Spese!$M$88),""))</f>
        <v/>
      </c>
      <c r="G2020" s="9">
        <f>IF(A2020="","",IFERROR(IF(Spese!$K$88="Annullato","Annullata",IF(Spese!$K$88="Sospeso","Sospesa",IF(Spese!$K$88="Da valutare","Da valutare",IF(E2020="","Da completare",IF(D2020&lt;=Spese!$J$88,"Saldata",IF(E2020&lt;Parametri!$B$3,"Scaduta",IF(E2020&lt;=Parametri!$B$3+Parametri!$B$4,"In scadenza","Programmata"))))))),"Da completare"))</f>
        <v/>
      </c>
      <c r="H2020" s="27">
        <f>IF(A2020="","",Spese!$D$88)</f>
        <v/>
      </c>
    </row>
    <row r="2021">
      <c r="A2021" s="5">
        <f>IFERROR(IF(OR(Spese!$A$89="",1&gt;Spese!$G$89),"",Spese!$A$89),"")</f>
        <v/>
      </c>
      <c r="B2021" s="23">
        <f>IF(A2021="","",Spese!$B$89)</f>
        <v/>
      </c>
      <c r="C2021" s="23">
        <f>IF(A2021="","",Spese!$C$89)</f>
        <v/>
      </c>
      <c r="D2021" s="6">
        <f>IF(A2021="","",1)</f>
        <v/>
      </c>
      <c r="E2021" s="21">
        <f>IF(A2021="","",IFERROR(EDATE(Spese!$I$89,(D2021-1)*Spese!$H$89),""))</f>
        <v/>
      </c>
      <c r="F2021" s="38">
        <f>IF(A2021="","",IFERROR(IF(D2021=Spese!$G$89,Spese!$L$89-Spese!$M$89*(Spese!$G$89-1),Spese!$M$89),""))</f>
        <v/>
      </c>
      <c r="G2021" s="5">
        <f>IF(A2021="","",IFERROR(IF(Spese!$K$89="Annullato","Annullata",IF(Spese!$K$89="Sospeso","Sospesa",IF(Spese!$K$89="Da valutare","Da valutare",IF(E2021="","Da completare",IF(D2021&lt;=Spese!$J$89,"Saldata",IF(E2021&lt;Parametri!$B$3,"Scaduta",IF(E2021&lt;=Parametri!$B$3+Parametri!$B$4,"In scadenza","Programmata"))))))),"Da completare"))</f>
        <v/>
      </c>
      <c r="H2021" s="23">
        <f>IF(A2021="","",Spese!$D$89)</f>
        <v/>
      </c>
    </row>
    <row r="2022">
      <c r="A2022" s="9">
        <f>IFERROR(IF(OR(Spese!$A$89="",2&gt;Spese!$G$89),"",Spese!$A$89),"")</f>
        <v/>
      </c>
      <c r="B2022" s="27">
        <f>IF(A2022="","",Spese!$B$89)</f>
        <v/>
      </c>
      <c r="C2022" s="27">
        <f>IF(A2022="","",Spese!$C$89)</f>
        <v/>
      </c>
      <c r="D2022" s="10">
        <f>IF(A2022="","",2)</f>
        <v/>
      </c>
      <c r="E2022" s="25">
        <f>IF(A2022="","",IFERROR(EDATE(Spese!$I$89,(D2022-1)*Spese!$H$89),""))</f>
        <v/>
      </c>
      <c r="F2022" s="40">
        <f>IF(A2022="","",IFERROR(IF(D2022=Spese!$G$89,Spese!$L$89-Spese!$M$89*(Spese!$G$89-1),Spese!$M$89),""))</f>
        <v/>
      </c>
      <c r="G2022" s="9">
        <f>IF(A2022="","",IFERROR(IF(Spese!$K$89="Annullato","Annullata",IF(Spese!$K$89="Sospeso","Sospesa",IF(Spese!$K$89="Da valutare","Da valutare",IF(E2022="","Da completare",IF(D2022&lt;=Spese!$J$89,"Saldata",IF(E2022&lt;Parametri!$B$3,"Scaduta",IF(E2022&lt;=Parametri!$B$3+Parametri!$B$4,"In scadenza","Programmata"))))))),"Da completare"))</f>
        <v/>
      </c>
      <c r="H2022" s="27">
        <f>IF(A2022="","",Spese!$D$89)</f>
        <v/>
      </c>
    </row>
    <row r="2023">
      <c r="A2023" s="5">
        <f>IFERROR(IF(OR(Spese!$A$89="",3&gt;Spese!$G$89),"",Spese!$A$89),"")</f>
        <v/>
      </c>
      <c r="B2023" s="23">
        <f>IF(A2023="","",Spese!$B$89)</f>
        <v/>
      </c>
      <c r="C2023" s="23">
        <f>IF(A2023="","",Spese!$C$89)</f>
        <v/>
      </c>
      <c r="D2023" s="6">
        <f>IF(A2023="","",3)</f>
        <v/>
      </c>
      <c r="E2023" s="21">
        <f>IF(A2023="","",IFERROR(EDATE(Spese!$I$89,(D2023-1)*Spese!$H$89),""))</f>
        <v/>
      </c>
      <c r="F2023" s="38">
        <f>IF(A2023="","",IFERROR(IF(D2023=Spese!$G$89,Spese!$L$89-Spese!$M$89*(Spese!$G$89-1),Spese!$M$89),""))</f>
        <v/>
      </c>
      <c r="G2023" s="5">
        <f>IF(A2023="","",IFERROR(IF(Spese!$K$89="Annullato","Annullata",IF(Spese!$K$89="Sospeso","Sospesa",IF(Spese!$K$89="Da valutare","Da valutare",IF(E2023="","Da completare",IF(D2023&lt;=Spese!$J$89,"Saldata",IF(E2023&lt;Parametri!$B$3,"Scaduta",IF(E2023&lt;=Parametri!$B$3+Parametri!$B$4,"In scadenza","Programmata"))))))),"Da completare"))</f>
        <v/>
      </c>
      <c r="H2023" s="23">
        <f>IF(A2023="","",Spese!$D$89)</f>
        <v/>
      </c>
    </row>
    <row r="2024">
      <c r="A2024" s="9">
        <f>IFERROR(IF(OR(Spese!$A$89="",4&gt;Spese!$G$89),"",Spese!$A$89),"")</f>
        <v/>
      </c>
      <c r="B2024" s="27">
        <f>IF(A2024="","",Spese!$B$89)</f>
        <v/>
      </c>
      <c r="C2024" s="27">
        <f>IF(A2024="","",Spese!$C$89)</f>
        <v/>
      </c>
      <c r="D2024" s="10">
        <f>IF(A2024="","",4)</f>
        <v/>
      </c>
      <c r="E2024" s="25">
        <f>IF(A2024="","",IFERROR(EDATE(Spese!$I$89,(D2024-1)*Spese!$H$89),""))</f>
        <v/>
      </c>
      <c r="F2024" s="40">
        <f>IF(A2024="","",IFERROR(IF(D2024=Spese!$G$89,Spese!$L$89-Spese!$M$89*(Spese!$G$89-1),Spese!$M$89),""))</f>
        <v/>
      </c>
      <c r="G2024" s="9">
        <f>IF(A2024="","",IFERROR(IF(Spese!$K$89="Annullato","Annullata",IF(Spese!$K$89="Sospeso","Sospesa",IF(Spese!$K$89="Da valutare","Da valutare",IF(E2024="","Da completare",IF(D2024&lt;=Spese!$J$89,"Saldata",IF(E2024&lt;Parametri!$B$3,"Scaduta",IF(E2024&lt;=Parametri!$B$3+Parametri!$B$4,"In scadenza","Programmata"))))))),"Da completare"))</f>
        <v/>
      </c>
      <c r="H2024" s="27">
        <f>IF(A2024="","",Spese!$D$89)</f>
        <v/>
      </c>
    </row>
    <row r="2025">
      <c r="A2025" s="5">
        <f>IFERROR(IF(OR(Spese!$A$89="",5&gt;Spese!$G$89),"",Spese!$A$89),"")</f>
        <v/>
      </c>
      <c r="B2025" s="23">
        <f>IF(A2025="","",Spese!$B$89)</f>
        <v/>
      </c>
      <c r="C2025" s="23">
        <f>IF(A2025="","",Spese!$C$89)</f>
        <v/>
      </c>
      <c r="D2025" s="6">
        <f>IF(A2025="","",5)</f>
        <v/>
      </c>
      <c r="E2025" s="21">
        <f>IF(A2025="","",IFERROR(EDATE(Spese!$I$89,(D2025-1)*Spese!$H$89),""))</f>
        <v/>
      </c>
      <c r="F2025" s="38">
        <f>IF(A2025="","",IFERROR(IF(D2025=Spese!$G$89,Spese!$L$89-Spese!$M$89*(Spese!$G$89-1),Spese!$M$89),""))</f>
        <v/>
      </c>
      <c r="G2025" s="5">
        <f>IF(A2025="","",IFERROR(IF(Spese!$K$89="Annullato","Annullata",IF(Spese!$K$89="Sospeso","Sospesa",IF(Spese!$K$89="Da valutare","Da valutare",IF(E2025="","Da completare",IF(D2025&lt;=Spese!$J$89,"Saldata",IF(E2025&lt;Parametri!$B$3,"Scaduta",IF(E2025&lt;=Parametri!$B$3+Parametri!$B$4,"In scadenza","Programmata"))))))),"Da completare"))</f>
        <v/>
      </c>
      <c r="H2025" s="23">
        <f>IF(A2025="","",Spese!$D$89)</f>
        <v/>
      </c>
    </row>
    <row r="2026">
      <c r="A2026" s="9">
        <f>IFERROR(IF(OR(Spese!$A$89="",6&gt;Spese!$G$89),"",Spese!$A$89),"")</f>
        <v/>
      </c>
      <c r="B2026" s="27">
        <f>IF(A2026="","",Spese!$B$89)</f>
        <v/>
      </c>
      <c r="C2026" s="27">
        <f>IF(A2026="","",Spese!$C$89)</f>
        <v/>
      </c>
      <c r="D2026" s="10">
        <f>IF(A2026="","",6)</f>
        <v/>
      </c>
      <c r="E2026" s="25">
        <f>IF(A2026="","",IFERROR(EDATE(Spese!$I$89,(D2026-1)*Spese!$H$89),""))</f>
        <v/>
      </c>
      <c r="F2026" s="40">
        <f>IF(A2026="","",IFERROR(IF(D2026=Spese!$G$89,Spese!$L$89-Spese!$M$89*(Spese!$G$89-1),Spese!$M$89),""))</f>
        <v/>
      </c>
      <c r="G2026" s="9">
        <f>IF(A2026="","",IFERROR(IF(Spese!$K$89="Annullato","Annullata",IF(Spese!$K$89="Sospeso","Sospesa",IF(Spese!$K$89="Da valutare","Da valutare",IF(E2026="","Da completare",IF(D2026&lt;=Spese!$J$89,"Saldata",IF(E2026&lt;Parametri!$B$3,"Scaduta",IF(E2026&lt;=Parametri!$B$3+Parametri!$B$4,"In scadenza","Programmata"))))))),"Da completare"))</f>
        <v/>
      </c>
      <c r="H2026" s="27">
        <f>IF(A2026="","",Spese!$D$89)</f>
        <v/>
      </c>
    </row>
    <row r="2027">
      <c r="A2027" s="5">
        <f>IFERROR(IF(OR(Spese!$A$89="",7&gt;Spese!$G$89),"",Spese!$A$89),"")</f>
        <v/>
      </c>
      <c r="B2027" s="23">
        <f>IF(A2027="","",Spese!$B$89)</f>
        <v/>
      </c>
      <c r="C2027" s="23">
        <f>IF(A2027="","",Spese!$C$89)</f>
        <v/>
      </c>
      <c r="D2027" s="6">
        <f>IF(A2027="","",7)</f>
        <v/>
      </c>
      <c r="E2027" s="21">
        <f>IF(A2027="","",IFERROR(EDATE(Spese!$I$89,(D2027-1)*Spese!$H$89),""))</f>
        <v/>
      </c>
      <c r="F2027" s="38">
        <f>IF(A2027="","",IFERROR(IF(D2027=Spese!$G$89,Spese!$L$89-Spese!$M$89*(Spese!$G$89-1),Spese!$M$89),""))</f>
        <v/>
      </c>
      <c r="G2027" s="5">
        <f>IF(A2027="","",IFERROR(IF(Spese!$K$89="Annullato","Annullata",IF(Spese!$K$89="Sospeso","Sospesa",IF(Spese!$K$89="Da valutare","Da valutare",IF(E2027="","Da completare",IF(D2027&lt;=Spese!$J$89,"Saldata",IF(E2027&lt;Parametri!$B$3,"Scaduta",IF(E2027&lt;=Parametri!$B$3+Parametri!$B$4,"In scadenza","Programmata"))))))),"Da completare"))</f>
        <v/>
      </c>
      <c r="H2027" s="23">
        <f>IF(A2027="","",Spese!$D$89)</f>
        <v/>
      </c>
    </row>
    <row r="2028">
      <c r="A2028" s="9">
        <f>IFERROR(IF(OR(Spese!$A$89="",8&gt;Spese!$G$89),"",Spese!$A$89),"")</f>
        <v/>
      </c>
      <c r="B2028" s="27">
        <f>IF(A2028="","",Spese!$B$89)</f>
        <v/>
      </c>
      <c r="C2028" s="27">
        <f>IF(A2028="","",Spese!$C$89)</f>
        <v/>
      </c>
      <c r="D2028" s="10">
        <f>IF(A2028="","",8)</f>
        <v/>
      </c>
      <c r="E2028" s="25">
        <f>IF(A2028="","",IFERROR(EDATE(Spese!$I$89,(D2028-1)*Spese!$H$89),""))</f>
        <v/>
      </c>
      <c r="F2028" s="40">
        <f>IF(A2028="","",IFERROR(IF(D2028=Spese!$G$89,Spese!$L$89-Spese!$M$89*(Spese!$G$89-1),Spese!$M$89),""))</f>
        <v/>
      </c>
      <c r="G2028" s="9">
        <f>IF(A2028="","",IFERROR(IF(Spese!$K$89="Annullato","Annullata",IF(Spese!$K$89="Sospeso","Sospesa",IF(Spese!$K$89="Da valutare","Da valutare",IF(E2028="","Da completare",IF(D2028&lt;=Spese!$J$89,"Saldata",IF(E2028&lt;Parametri!$B$3,"Scaduta",IF(E2028&lt;=Parametri!$B$3+Parametri!$B$4,"In scadenza","Programmata"))))))),"Da completare"))</f>
        <v/>
      </c>
      <c r="H2028" s="27">
        <f>IF(A2028="","",Spese!$D$89)</f>
        <v/>
      </c>
    </row>
    <row r="2029">
      <c r="A2029" s="5">
        <f>IFERROR(IF(OR(Spese!$A$89="",9&gt;Spese!$G$89),"",Spese!$A$89),"")</f>
        <v/>
      </c>
      <c r="B2029" s="23">
        <f>IF(A2029="","",Spese!$B$89)</f>
        <v/>
      </c>
      <c r="C2029" s="23">
        <f>IF(A2029="","",Spese!$C$89)</f>
        <v/>
      </c>
      <c r="D2029" s="6">
        <f>IF(A2029="","",9)</f>
        <v/>
      </c>
      <c r="E2029" s="21">
        <f>IF(A2029="","",IFERROR(EDATE(Spese!$I$89,(D2029-1)*Spese!$H$89),""))</f>
        <v/>
      </c>
      <c r="F2029" s="38">
        <f>IF(A2029="","",IFERROR(IF(D2029=Spese!$G$89,Spese!$L$89-Spese!$M$89*(Spese!$G$89-1),Spese!$M$89),""))</f>
        <v/>
      </c>
      <c r="G2029" s="5">
        <f>IF(A2029="","",IFERROR(IF(Spese!$K$89="Annullato","Annullata",IF(Spese!$K$89="Sospeso","Sospesa",IF(Spese!$K$89="Da valutare","Da valutare",IF(E2029="","Da completare",IF(D2029&lt;=Spese!$J$89,"Saldata",IF(E2029&lt;Parametri!$B$3,"Scaduta",IF(E2029&lt;=Parametri!$B$3+Parametri!$B$4,"In scadenza","Programmata"))))))),"Da completare"))</f>
        <v/>
      </c>
      <c r="H2029" s="23">
        <f>IF(A2029="","",Spese!$D$89)</f>
        <v/>
      </c>
    </row>
    <row r="2030">
      <c r="A2030" s="9">
        <f>IFERROR(IF(OR(Spese!$A$89="",10&gt;Spese!$G$89),"",Spese!$A$89),"")</f>
        <v/>
      </c>
      <c r="B2030" s="27">
        <f>IF(A2030="","",Spese!$B$89)</f>
        <v/>
      </c>
      <c r="C2030" s="27">
        <f>IF(A2030="","",Spese!$C$89)</f>
        <v/>
      </c>
      <c r="D2030" s="10">
        <f>IF(A2030="","",10)</f>
        <v/>
      </c>
      <c r="E2030" s="25">
        <f>IF(A2030="","",IFERROR(EDATE(Spese!$I$89,(D2030-1)*Spese!$H$89),""))</f>
        <v/>
      </c>
      <c r="F2030" s="40">
        <f>IF(A2030="","",IFERROR(IF(D2030=Spese!$G$89,Spese!$L$89-Spese!$M$89*(Spese!$G$89-1),Spese!$M$89),""))</f>
        <v/>
      </c>
      <c r="G2030" s="9">
        <f>IF(A2030="","",IFERROR(IF(Spese!$K$89="Annullato","Annullata",IF(Spese!$K$89="Sospeso","Sospesa",IF(Spese!$K$89="Da valutare","Da valutare",IF(E2030="","Da completare",IF(D2030&lt;=Spese!$J$89,"Saldata",IF(E2030&lt;Parametri!$B$3,"Scaduta",IF(E2030&lt;=Parametri!$B$3+Parametri!$B$4,"In scadenza","Programmata"))))))),"Da completare"))</f>
        <v/>
      </c>
      <c r="H2030" s="27">
        <f>IF(A2030="","",Spese!$D$89)</f>
        <v/>
      </c>
    </row>
    <row r="2031">
      <c r="A2031" s="5">
        <f>IFERROR(IF(OR(Spese!$A$89="",11&gt;Spese!$G$89),"",Spese!$A$89),"")</f>
        <v/>
      </c>
      <c r="B2031" s="23">
        <f>IF(A2031="","",Spese!$B$89)</f>
        <v/>
      </c>
      <c r="C2031" s="23">
        <f>IF(A2031="","",Spese!$C$89)</f>
        <v/>
      </c>
      <c r="D2031" s="6">
        <f>IF(A2031="","",11)</f>
        <v/>
      </c>
      <c r="E2031" s="21">
        <f>IF(A2031="","",IFERROR(EDATE(Spese!$I$89,(D2031-1)*Spese!$H$89),""))</f>
        <v/>
      </c>
      <c r="F2031" s="38">
        <f>IF(A2031="","",IFERROR(IF(D2031=Spese!$G$89,Spese!$L$89-Spese!$M$89*(Spese!$G$89-1),Spese!$M$89),""))</f>
        <v/>
      </c>
      <c r="G2031" s="5">
        <f>IF(A2031="","",IFERROR(IF(Spese!$K$89="Annullato","Annullata",IF(Spese!$K$89="Sospeso","Sospesa",IF(Spese!$K$89="Da valutare","Da valutare",IF(E2031="","Da completare",IF(D2031&lt;=Spese!$J$89,"Saldata",IF(E2031&lt;Parametri!$B$3,"Scaduta",IF(E2031&lt;=Parametri!$B$3+Parametri!$B$4,"In scadenza","Programmata"))))))),"Da completare"))</f>
        <v/>
      </c>
      <c r="H2031" s="23">
        <f>IF(A2031="","",Spese!$D$89)</f>
        <v/>
      </c>
    </row>
    <row r="2032">
      <c r="A2032" s="9">
        <f>IFERROR(IF(OR(Spese!$A$89="",12&gt;Spese!$G$89),"",Spese!$A$89),"")</f>
        <v/>
      </c>
      <c r="B2032" s="27">
        <f>IF(A2032="","",Spese!$B$89)</f>
        <v/>
      </c>
      <c r="C2032" s="27">
        <f>IF(A2032="","",Spese!$C$89)</f>
        <v/>
      </c>
      <c r="D2032" s="10">
        <f>IF(A2032="","",12)</f>
        <v/>
      </c>
      <c r="E2032" s="25">
        <f>IF(A2032="","",IFERROR(EDATE(Spese!$I$89,(D2032-1)*Spese!$H$89),""))</f>
        <v/>
      </c>
      <c r="F2032" s="40">
        <f>IF(A2032="","",IFERROR(IF(D2032=Spese!$G$89,Spese!$L$89-Spese!$M$89*(Spese!$G$89-1),Spese!$M$89),""))</f>
        <v/>
      </c>
      <c r="G2032" s="9">
        <f>IF(A2032="","",IFERROR(IF(Spese!$K$89="Annullato","Annullata",IF(Spese!$K$89="Sospeso","Sospesa",IF(Spese!$K$89="Da valutare","Da valutare",IF(E2032="","Da completare",IF(D2032&lt;=Spese!$J$89,"Saldata",IF(E2032&lt;Parametri!$B$3,"Scaduta",IF(E2032&lt;=Parametri!$B$3+Parametri!$B$4,"In scadenza","Programmata"))))))),"Da completare"))</f>
        <v/>
      </c>
      <c r="H2032" s="27">
        <f>IF(A2032="","",Spese!$D$89)</f>
        <v/>
      </c>
    </row>
    <row r="2033">
      <c r="A2033" s="5">
        <f>IFERROR(IF(OR(Spese!$A$89="",13&gt;Spese!$G$89),"",Spese!$A$89),"")</f>
        <v/>
      </c>
      <c r="B2033" s="23">
        <f>IF(A2033="","",Spese!$B$89)</f>
        <v/>
      </c>
      <c r="C2033" s="23">
        <f>IF(A2033="","",Spese!$C$89)</f>
        <v/>
      </c>
      <c r="D2033" s="6">
        <f>IF(A2033="","",13)</f>
        <v/>
      </c>
      <c r="E2033" s="21">
        <f>IF(A2033="","",IFERROR(EDATE(Spese!$I$89,(D2033-1)*Spese!$H$89),""))</f>
        <v/>
      </c>
      <c r="F2033" s="38">
        <f>IF(A2033="","",IFERROR(IF(D2033=Spese!$G$89,Spese!$L$89-Spese!$M$89*(Spese!$G$89-1),Spese!$M$89),""))</f>
        <v/>
      </c>
      <c r="G2033" s="5">
        <f>IF(A2033="","",IFERROR(IF(Spese!$K$89="Annullato","Annullata",IF(Spese!$K$89="Sospeso","Sospesa",IF(Spese!$K$89="Da valutare","Da valutare",IF(E2033="","Da completare",IF(D2033&lt;=Spese!$J$89,"Saldata",IF(E2033&lt;Parametri!$B$3,"Scaduta",IF(E2033&lt;=Parametri!$B$3+Parametri!$B$4,"In scadenza","Programmata"))))))),"Da completare"))</f>
        <v/>
      </c>
      <c r="H2033" s="23">
        <f>IF(A2033="","",Spese!$D$89)</f>
        <v/>
      </c>
    </row>
    <row r="2034">
      <c r="A2034" s="9">
        <f>IFERROR(IF(OR(Spese!$A$89="",14&gt;Spese!$G$89),"",Spese!$A$89),"")</f>
        <v/>
      </c>
      <c r="B2034" s="27">
        <f>IF(A2034="","",Spese!$B$89)</f>
        <v/>
      </c>
      <c r="C2034" s="27">
        <f>IF(A2034="","",Spese!$C$89)</f>
        <v/>
      </c>
      <c r="D2034" s="10">
        <f>IF(A2034="","",14)</f>
        <v/>
      </c>
      <c r="E2034" s="25">
        <f>IF(A2034="","",IFERROR(EDATE(Spese!$I$89,(D2034-1)*Spese!$H$89),""))</f>
        <v/>
      </c>
      <c r="F2034" s="40">
        <f>IF(A2034="","",IFERROR(IF(D2034=Spese!$G$89,Spese!$L$89-Spese!$M$89*(Spese!$G$89-1),Spese!$M$89),""))</f>
        <v/>
      </c>
      <c r="G2034" s="9">
        <f>IF(A2034="","",IFERROR(IF(Spese!$K$89="Annullato","Annullata",IF(Spese!$K$89="Sospeso","Sospesa",IF(Spese!$K$89="Da valutare","Da valutare",IF(E2034="","Da completare",IF(D2034&lt;=Spese!$J$89,"Saldata",IF(E2034&lt;Parametri!$B$3,"Scaduta",IF(E2034&lt;=Parametri!$B$3+Parametri!$B$4,"In scadenza","Programmata"))))))),"Da completare"))</f>
        <v/>
      </c>
      <c r="H2034" s="27">
        <f>IF(A2034="","",Spese!$D$89)</f>
        <v/>
      </c>
    </row>
    <row r="2035">
      <c r="A2035" s="5">
        <f>IFERROR(IF(OR(Spese!$A$89="",15&gt;Spese!$G$89),"",Spese!$A$89),"")</f>
        <v/>
      </c>
      <c r="B2035" s="23">
        <f>IF(A2035="","",Spese!$B$89)</f>
        <v/>
      </c>
      <c r="C2035" s="23">
        <f>IF(A2035="","",Spese!$C$89)</f>
        <v/>
      </c>
      <c r="D2035" s="6">
        <f>IF(A2035="","",15)</f>
        <v/>
      </c>
      <c r="E2035" s="21">
        <f>IF(A2035="","",IFERROR(EDATE(Spese!$I$89,(D2035-1)*Spese!$H$89),""))</f>
        <v/>
      </c>
      <c r="F2035" s="38">
        <f>IF(A2035="","",IFERROR(IF(D2035=Spese!$G$89,Spese!$L$89-Spese!$M$89*(Spese!$G$89-1),Spese!$M$89),""))</f>
        <v/>
      </c>
      <c r="G2035" s="5">
        <f>IF(A2035="","",IFERROR(IF(Spese!$K$89="Annullato","Annullata",IF(Spese!$K$89="Sospeso","Sospesa",IF(Spese!$K$89="Da valutare","Da valutare",IF(E2035="","Da completare",IF(D2035&lt;=Spese!$J$89,"Saldata",IF(E2035&lt;Parametri!$B$3,"Scaduta",IF(E2035&lt;=Parametri!$B$3+Parametri!$B$4,"In scadenza","Programmata"))))))),"Da completare"))</f>
        <v/>
      </c>
      <c r="H2035" s="23">
        <f>IF(A2035="","",Spese!$D$89)</f>
        <v/>
      </c>
    </row>
    <row r="2036">
      <c r="A2036" s="9">
        <f>IFERROR(IF(OR(Spese!$A$89="",16&gt;Spese!$G$89),"",Spese!$A$89),"")</f>
        <v/>
      </c>
      <c r="B2036" s="27">
        <f>IF(A2036="","",Spese!$B$89)</f>
        <v/>
      </c>
      <c r="C2036" s="27">
        <f>IF(A2036="","",Spese!$C$89)</f>
        <v/>
      </c>
      <c r="D2036" s="10">
        <f>IF(A2036="","",16)</f>
        <v/>
      </c>
      <c r="E2036" s="25">
        <f>IF(A2036="","",IFERROR(EDATE(Spese!$I$89,(D2036-1)*Spese!$H$89),""))</f>
        <v/>
      </c>
      <c r="F2036" s="40">
        <f>IF(A2036="","",IFERROR(IF(D2036=Spese!$G$89,Spese!$L$89-Spese!$M$89*(Spese!$G$89-1),Spese!$M$89),""))</f>
        <v/>
      </c>
      <c r="G2036" s="9">
        <f>IF(A2036="","",IFERROR(IF(Spese!$K$89="Annullato","Annullata",IF(Spese!$K$89="Sospeso","Sospesa",IF(Spese!$K$89="Da valutare","Da valutare",IF(E2036="","Da completare",IF(D2036&lt;=Spese!$J$89,"Saldata",IF(E2036&lt;Parametri!$B$3,"Scaduta",IF(E2036&lt;=Parametri!$B$3+Parametri!$B$4,"In scadenza","Programmata"))))))),"Da completare"))</f>
        <v/>
      </c>
      <c r="H2036" s="27">
        <f>IF(A2036="","",Spese!$D$89)</f>
        <v/>
      </c>
    </row>
    <row r="2037">
      <c r="A2037" s="5">
        <f>IFERROR(IF(OR(Spese!$A$89="",17&gt;Spese!$G$89),"",Spese!$A$89),"")</f>
        <v/>
      </c>
      <c r="B2037" s="23">
        <f>IF(A2037="","",Spese!$B$89)</f>
        <v/>
      </c>
      <c r="C2037" s="23">
        <f>IF(A2037="","",Spese!$C$89)</f>
        <v/>
      </c>
      <c r="D2037" s="6">
        <f>IF(A2037="","",17)</f>
        <v/>
      </c>
      <c r="E2037" s="21">
        <f>IF(A2037="","",IFERROR(EDATE(Spese!$I$89,(D2037-1)*Spese!$H$89),""))</f>
        <v/>
      </c>
      <c r="F2037" s="38">
        <f>IF(A2037="","",IFERROR(IF(D2037=Spese!$G$89,Spese!$L$89-Spese!$M$89*(Spese!$G$89-1),Spese!$M$89),""))</f>
        <v/>
      </c>
      <c r="G2037" s="5">
        <f>IF(A2037="","",IFERROR(IF(Spese!$K$89="Annullato","Annullata",IF(Spese!$K$89="Sospeso","Sospesa",IF(Spese!$K$89="Da valutare","Da valutare",IF(E2037="","Da completare",IF(D2037&lt;=Spese!$J$89,"Saldata",IF(E2037&lt;Parametri!$B$3,"Scaduta",IF(E2037&lt;=Parametri!$B$3+Parametri!$B$4,"In scadenza","Programmata"))))))),"Da completare"))</f>
        <v/>
      </c>
      <c r="H2037" s="23">
        <f>IF(A2037="","",Spese!$D$89)</f>
        <v/>
      </c>
    </row>
    <row r="2038">
      <c r="A2038" s="9">
        <f>IFERROR(IF(OR(Spese!$A$89="",18&gt;Spese!$G$89),"",Spese!$A$89),"")</f>
        <v/>
      </c>
      <c r="B2038" s="27">
        <f>IF(A2038="","",Spese!$B$89)</f>
        <v/>
      </c>
      <c r="C2038" s="27">
        <f>IF(A2038="","",Spese!$C$89)</f>
        <v/>
      </c>
      <c r="D2038" s="10">
        <f>IF(A2038="","",18)</f>
        <v/>
      </c>
      <c r="E2038" s="25">
        <f>IF(A2038="","",IFERROR(EDATE(Spese!$I$89,(D2038-1)*Spese!$H$89),""))</f>
        <v/>
      </c>
      <c r="F2038" s="40">
        <f>IF(A2038="","",IFERROR(IF(D2038=Spese!$G$89,Spese!$L$89-Spese!$M$89*(Spese!$G$89-1),Spese!$M$89),""))</f>
        <v/>
      </c>
      <c r="G2038" s="9">
        <f>IF(A2038="","",IFERROR(IF(Spese!$K$89="Annullato","Annullata",IF(Spese!$K$89="Sospeso","Sospesa",IF(Spese!$K$89="Da valutare","Da valutare",IF(E2038="","Da completare",IF(D2038&lt;=Spese!$J$89,"Saldata",IF(E2038&lt;Parametri!$B$3,"Scaduta",IF(E2038&lt;=Parametri!$B$3+Parametri!$B$4,"In scadenza","Programmata"))))))),"Da completare"))</f>
        <v/>
      </c>
      <c r="H2038" s="27">
        <f>IF(A2038="","",Spese!$D$89)</f>
        <v/>
      </c>
    </row>
    <row r="2039">
      <c r="A2039" s="5">
        <f>IFERROR(IF(OR(Spese!$A$89="",19&gt;Spese!$G$89),"",Spese!$A$89),"")</f>
        <v/>
      </c>
      <c r="B2039" s="23">
        <f>IF(A2039="","",Spese!$B$89)</f>
        <v/>
      </c>
      <c r="C2039" s="23">
        <f>IF(A2039="","",Spese!$C$89)</f>
        <v/>
      </c>
      <c r="D2039" s="6">
        <f>IF(A2039="","",19)</f>
        <v/>
      </c>
      <c r="E2039" s="21">
        <f>IF(A2039="","",IFERROR(EDATE(Spese!$I$89,(D2039-1)*Spese!$H$89),""))</f>
        <v/>
      </c>
      <c r="F2039" s="38">
        <f>IF(A2039="","",IFERROR(IF(D2039=Spese!$G$89,Spese!$L$89-Spese!$M$89*(Spese!$G$89-1),Spese!$M$89),""))</f>
        <v/>
      </c>
      <c r="G2039" s="5">
        <f>IF(A2039="","",IFERROR(IF(Spese!$K$89="Annullato","Annullata",IF(Spese!$K$89="Sospeso","Sospesa",IF(Spese!$K$89="Da valutare","Da valutare",IF(E2039="","Da completare",IF(D2039&lt;=Spese!$J$89,"Saldata",IF(E2039&lt;Parametri!$B$3,"Scaduta",IF(E2039&lt;=Parametri!$B$3+Parametri!$B$4,"In scadenza","Programmata"))))))),"Da completare"))</f>
        <v/>
      </c>
      <c r="H2039" s="23">
        <f>IF(A2039="","",Spese!$D$89)</f>
        <v/>
      </c>
    </row>
    <row r="2040">
      <c r="A2040" s="9">
        <f>IFERROR(IF(OR(Spese!$A$89="",20&gt;Spese!$G$89),"",Spese!$A$89),"")</f>
        <v/>
      </c>
      <c r="B2040" s="27">
        <f>IF(A2040="","",Spese!$B$89)</f>
        <v/>
      </c>
      <c r="C2040" s="27">
        <f>IF(A2040="","",Spese!$C$89)</f>
        <v/>
      </c>
      <c r="D2040" s="10">
        <f>IF(A2040="","",20)</f>
        <v/>
      </c>
      <c r="E2040" s="25">
        <f>IF(A2040="","",IFERROR(EDATE(Spese!$I$89,(D2040-1)*Spese!$H$89),""))</f>
        <v/>
      </c>
      <c r="F2040" s="40">
        <f>IF(A2040="","",IFERROR(IF(D2040=Spese!$G$89,Spese!$L$89-Spese!$M$89*(Spese!$G$89-1),Spese!$M$89),""))</f>
        <v/>
      </c>
      <c r="G2040" s="9">
        <f>IF(A2040="","",IFERROR(IF(Spese!$K$89="Annullato","Annullata",IF(Spese!$K$89="Sospeso","Sospesa",IF(Spese!$K$89="Da valutare","Da valutare",IF(E2040="","Da completare",IF(D2040&lt;=Spese!$J$89,"Saldata",IF(E2040&lt;Parametri!$B$3,"Scaduta",IF(E2040&lt;=Parametri!$B$3+Parametri!$B$4,"In scadenza","Programmata"))))))),"Da completare"))</f>
        <v/>
      </c>
      <c r="H2040" s="27">
        <f>IF(A2040="","",Spese!$D$89)</f>
        <v/>
      </c>
    </row>
    <row r="2041">
      <c r="A2041" s="5">
        <f>IFERROR(IF(OR(Spese!$A$89="",21&gt;Spese!$G$89),"",Spese!$A$89),"")</f>
        <v/>
      </c>
      <c r="B2041" s="23">
        <f>IF(A2041="","",Spese!$B$89)</f>
        <v/>
      </c>
      <c r="C2041" s="23">
        <f>IF(A2041="","",Spese!$C$89)</f>
        <v/>
      </c>
      <c r="D2041" s="6">
        <f>IF(A2041="","",21)</f>
        <v/>
      </c>
      <c r="E2041" s="21">
        <f>IF(A2041="","",IFERROR(EDATE(Spese!$I$89,(D2041-1)*Spese!$H$89),""))</f>
        <v/>
      </c>
      <c r="F2041" s="38">
        <f>IF(A2041="","",IFERROR(IF(D2041=Spese!$G$89,Spese!$L$89-Spese!$M$89*(Spese!$G$89-1),Spese!$M$89),""))</f>
        <v/>
      </c>
      <c r="G2041" s="5">
        <f>IF(A2041="","",IFERROR(IF(Spese!$K$89="Annullato","Annullata",IF(Spese!$K$89="Sospeso","Sospesa",IF(Spese!$K$89="Da valutare","Da valutare",IF(E2041="","Da completare",IF(D2041&lt;=Spese!$J$89,"Saldata",IF(E2041&lt;Parametri!$B$3,"Scaduta",IF(E2041&lt;=Parametri!$B$3+Parametri!$B$4,"In scadenza","Programmata"))))))),"Da completare"))</f>
        <v/>
      </c>
      <c r="H2041" s="23">
        <f>IF(A2041="","",Spese!$D$89)</f>
        <v/>
      </c>
    </row>
    <row r="2042">
      <c r="A2042" s="9">
        <f>IFERROR(IF(OR(Spese!$A$89="",22&gt;Spese!$G$89),"",Spese!$A$89),"")</f>
        <v/>
      </c>
      <c r="B2042" s="27">
        <f>IF(A2042="","",Spese!$B$89)</f>
        <v/>
      </c>
      <c r="C2042" s="27">
        <f>IF(A2042="","",Spese!$C$89)</f>
        <v/>
      </c>
      <c r="D2042" s="10">
        <f>IF(A2042="","",22)</f>
        <v/>
      </c>
      <c r="E2042" s="25">
        <f>IF(A2042="","",IFERROR(EDATE(Spese!$I$89,(D2042-1)*Spese!$H$89),""))</f>
        <v/>
      </c>
      <c r="F2042" s="40">
        <f>IF(A2042="","",IFERROR(IF(D2042=Spese!$G$89,Spese!$L$89-Spese!$M$89*(Spese!$G$89-1),Spese!$M$89),""))</f>
        <v/>
      </c>
      <c r="G2042" s="9">
        <f>IF(A2042="","",IFERROR(IF(Spese!$K$89="Annullato","Annullata",IF(Spese!$K$89="Sospeso","Sospesa",IF(Spese!$K$89="Da valutare","Da valutare",IF(E2042="","Da completare",IF(D2042&lt;=Spese!$J$89,"Saldata",IF(E2042&lt;Parametri!$B$3,"Scaduta",IF(E2042&lt;=Parametri!$B$3+Parametri!$B$4,"In scadenza","Programmata"))))))),"Da completare"))</f>
        <v/>
      </c>
      <c r="H2042" s="27">
        <f>IF(A2042="","",Spese!$D$89)</f>
        <v/>
      </c>
    </row>
    <row r="2043">
      <c r="A2043" s="5">
        <f>IFERROR(IF(OR(Spese!$A$89="",23&gt;Spese!$G$89),"",Spese!$A$89),"")</f>
        <v/>
      </c>
      <c r="B2043" s="23">
        <f>IF(A2043="","",Spese!$B$89)</f>
        <v/>
      </c>
      <c r="C2043" s="23">
        <f>IF(A2043="","",Spese!$C$89)</f>
        <v/>
      </c>
      <c r="D2043" s="6">
        <f>IF(A2043="","",23)</f>
        <v/>
      </c>
      <c r="E2043" s="21">
        <f>IF(A2043="","",IFERROR(EDATE(Spese!$I$89,(D2043-1)*Spese!$H$89),""))</f>
        <v/>
      </c>
      <c r="F2043" s="38">
        <f>IF(A2043="","",IFERROR(IF(D2043=Spese!$G$89,Spese!$L$89-Spese!$M$89*(Spese!$G$89-1),Spese!$M$89),""))</f>
        <v/>
      </c>
      <c r="G2043" s="5">
        <f>IF(A2043="","",IFERROR(IF(Spese!$K$89="Annullato","Annullata",IF(Spese!$K$89="Sospeso","Sospesa",IF(Spese!$K$89="Da valutare","Da valutare",IF(E2043="","Da completare",IF(D2043&lt;=Spese!$J$89,"Saldata",IF(E2043&lt;Parametri!$B$3,"Scaduta",IF(E2043&lt;=Parametri!$B$3+Parametri!$B$4,"In scadenza","Programmata"))))))),"Da completare"))</f>
        <v/>
      </c>
      <c r="H2043" s="23">
        <f>IF(A2043="","",Spese!$D$89)</f>
        <v/>
      </c>
    </row>
    <row r="2044">
      <c r="A2044" s="9">
        <f>IFERROR(IF(OR(Spese!$A$89="",24&gt;Spese!$G$89),"",Spese!$A$89),"")</f>
        <v/>
      </c>
      <c r="B2044" s="27">
        <f>IF(A2044="","",Spese!$B$89)</f>
        <v/>
      </c>
      <c r="C2044" s="27">
        <f>IF(A2044="","",Spese!$C$89)</f>
        <v/>
      </c>
      <c r="D2044" s="10">
        <f>IF(A2044="","",24)</f>
        <v/>
      </c>
      <c r="E2044" s="25">
        <f>IF(A2044="","",IFERROR(EDATE(Spese!$I$89,(D2044-1)*Spese!$H$89),""))</f>
        <v/>
      </c>
      <c r="F2044" s="40">
        <f>IF(A2044="","",IFERROR(IF(D2044=Spese!$G$89,Spese!$L$89-Spese!$M$89*(Spese!$G$89-1),Spese!$M$89),""))</f>
        <v/>
      </c>
      <c r="G2044" s="9">
        <f>IF(A2044="","",IFERROR(IF(Spese!$K$89="Annullato","Annullata",IF(Spese!$K$89="Sospeso","Sospesa",IF(Spese!$K$89="Da valutare","Da valutare",IF(E2044="","Da completare",IF(D2044&lt;=Spese!$J$89,"Saldata",IF(E2044&lt;Parametri!$B$3,"Scaduta",IF(E2044&lt;=Parametri!$B$3+Parametri!$B$4,"In scadenza","Programmata"))))))),"Da completare"))</f>
        <v/>
      </c>
      <c r="H2044" s="27">
        <f>IF(A2044="","",Spese!$D$89)</f>
        <v/>
      </c>
    </row>
    <row r="2045">
      <c r="A2045" s="5">
        <f>IFERROR(IF(OR(Spese!$A$90="",1&gt;Spese!$G$90),"",Spese!$A$90),"")</f>
        <v/>
      </c>
      <c r="B2045" s="23">
        <f>IF(A2045="","",Spese!$B$90)</f>
        <v/>
      </c>
      <c r="C2045" s="23">
        <f>IF(A2045="","",Spese!$C$90)</f>
        <v/>
      </c>
      <c r="D2045" s="6">
        <f>IF(A2045="","",1)</f>
        <v/>
      </c>
      <c r="E2045" s="21">
        <f>IF(A2045="","",IFERROR(EDATE(Spese!$I$90,(D2045-1)*Spese!$H$90),""))</f>
        <v/>
      </c>
      <c r="F2045" s="38">
        <f>IF(A2045="","",IFERROR(IF(D2045=Spese!$G$90,Spese!$L$90-Spese!$M$90*(Spese!$G$90-1),Spese!$M$90),""))</f>
        <v/>
      </c>
      <c r="G2045" s="5">
        <f>IF(A2045="","",IFERROR(IF(Spese!$K$90="Annullato","Annullata",IF(Spese!$K$90="Sospeso","Sospesa",IF(Spese!$K$90="Da valutare","Da valutare",IF(E2045="","Da completare",IF(D2045&lt;=Spese!$J$90,"Saldata",IF(E2045&lt;Parametri!$B$3,"Scaduta",IF(E2045&lt;=Parametri!$B$3+Parametri!$B$4,"In scadenza","Programmata"))))))),"Da completare"))</f>
        <v/>
      </c>
      <c r="H2045" s="23">
        <f>IF(A2045="","",Spese!$D$90)</f>
        <v/>
      </c>
    </row>
    <row r="2046">
      <c r="A2046" s="9">
        <f>IFERROR(IF(OR(Spese!$A$90="",2&gt;Spese!$G$90),"",Spese!$A$90),"")</f>
        <v/>
      </c>
      <c r="B2046" s="27">
        <f>IF(A2046="","",Spese!$B$90)</f>
        <v/>
      </c>
      <c r="C2046" s="27">
        <f>IF(A2046="","",Spese!$C$90)</f>
        <v/>
      </c>
      <c r="D2046" s="10">
        <f>IF(A2046="","",2)</f>
        <v/>
      </c>
      <c r="E2046" s="25">
        <f>IF(A2046="","",IFERROR(EDATE(Spese!$I$90,(D2046-1)*Spese!$H$90),""))</f>
        <v/>
      </c>
      <c r="F2046" s="40">
        <f>IF(A2046="","",IFERROR(IF(D2046=Spese!$G$90,Spese!$L$90-Spese!$M$90*(Spese!$G$90-1),Spese!$M$90),""))</f>
        <v/>
      </c>
      <c r="G2046" s="9">
        <f>IF(A2046="","",IFERROR(IF(Spese!$K$90="Annullato","Annullata",IF(Spese!$K$90="Sospeso","Sospesa",IF(Spese!$K$90="Da valutare","Da valutare",IF(E2046="","Da completare",IF(D2046&lt;=Spese!$J$90,"Saldata",IF(E2046&lt;Parametri!$B$3,"Scaduta",IF(E2046&lt;=Parametri!$B$3+Parametri!$B$4,"In scadenza","Programmata"))))))),"Da completare"))</f>
        <v/>
      </c>
      <c r="H2046" s="27">
        <f>IF(A2046="","",Spese!$D$90)</f>
        <v/>
      </c>
    </row>
    <row r="2047">
      <c r="A2047" s="5">
        <f>IFERROR(IF(OR(Spese!$A$90="",3&gt;Spese!$G$90),"",Spese!$A$90),"")</f>
        <v/>
      </c>
      <c r="B2047" s="23">
        <f>IF(A2047="","",Spese!$B$90)</f>
        <v/>
      </c>
      <c r="C2047" s="23">
        <f>IF(A2047="","",Spese!$C$90)</f>
        <v/>
      </c>
      <c r="D2047" s="6">
        <f>IF(A2047="","",3)</f>
        <v/>
      </c>
      <c r="E2047" s="21">
        <f>IF(A2047="","",IFERROR(EDATE(Spese!$I$90,(D2047-1)*Spese!$H$90),""))</f>
        <v/>
      </c>
      <c r="F2047" s="38">
        <f>IF(A2047="","",IFERROR(IF(D2047=Spese!$G$90,Spese!$L$90-Spese!$M$90*(Spese!$G$90-1),Spese!$M$90),""))</f>
        <v/>
      </c>
      <c r="G2047" s="5">
        <f>IF(A2047="","",IFERROR(IF(Spese!$K$90="Annullato","Annullata",IF(Spese!$K$90="Sospeso","Sospesa",IF(Spese!$K$90="Da valutare","Da valutare",IF(E2047="","Da completare",IF(D2047&lt;=Spese!$J$90,"Saldata",IF(E2047&lt;Parametri!$B$3,"Scaduta",IF(E2047&lt;=Parametri!$B$3+Parametri!$B$4,"In scadenza","Programmata"))))))),"Da completare"))</f>
        <v/>
      </c>
      <c r="H2047" s="23">
        <f>IF(A2047="","",Spese!$D$90)</f>
        <v/>
      </c>
    </row>
    <row r="2048">
      <c r="A2048" s="9">
        <f>IFERROR(IF(OR(Spese!$A$90="",4&gt;Spese!$G$90),"",Spese!$A$90),"")</f>
        <v/>
      </c>
      <c r="B2048" s="27">
        <f>IF(A2048="","",Spese!$B$90)</f>
        <v/>
      </c>
      <c r="C2048" s="27">
        <f>IF(A2048="","",Spese!$C$90)</f>
        <v/>
      </c>
      <c r="D2048" s="10">
        <f>IF(A2048="","",4)</f>
        <v/>
      </c>
      <c r="E2048" s="25">
        <f>IF(A2048="","",IFERROR(EDATE(Spese!$I$90,(D2048-1)*Spese!$H$90),""))</f>
        <v/>
      </c>
      <c r="F2048" s="40">
        <f>IF(A2048="","",IFERROR(IF(D2048=Spese!$G$90,Spese!$L$90-Spese!$M$90*(Spese!$G$90-1),Spese!$M$90),""))</f>
        <v/>
      </c>
      <c r="G2048" s="9">
        <f>IF(A2048="","",IFERROR(IF(Spese!$K$90="Annullato","Annullata",IF(Spese!$K$90="Sospeso","Sospesa",IF(Spese!$K$90="Da valutare","Da valutare",IF(E2048="","Da completare",IF(D2048&lt;=Spese!$J$90,"Saldata",IF(E2048&lt;Parametri!$B$3,"Scaduta",IF(E2048&lt;=Parametri!$B$3+Parametri!$B$4,"In scadenza","Programmata"))))))),"Da completare"))</f>
        <v/>
      </c>
      <c r="H2048" s="27">
        <f>IF(A2048="","",Spese!$D$90)</f>
        <v/>
      </c>
    </row>
    <row r="2049">
      <c r="A2049" s="5">
        <f>IFERROR(IF(OR(Spese!$A$90="",5&gt;Spese!$G$90),"",Spese!$A$90),"")</f>
        <v/>
      </c>
      <c r="B2049" s="23">
        <f>IF(A2049="","",Spese!$B$90)</f>
        <v/>
      </c>
      <c r="C2049" s="23">
        <f>IF(A2049="","",Spese!$C$90)</f>
        <v/>
      </c>
      <c r="D2049" s="6">
        <f>IF(A2049="","",5)</f>
        <v/>
      </c>
      <c r="E2049" s="21">
        <f>IF(A2049="","",IFERROR(EDATE(Spese!$I$90,(D2049-1)*Spese!$H$90),""))</f>
        <v/>
      </c>
      <c r="F2049" s="38">
        <f>IF(A2049="","",IFERROR(IF(D2049=Spese!$G$90,Spese!$L$90-Spese!$M$90*(Spese!$G$90-1),Spese!$M$90),""))</f>
        <v/>
      </c>
      <c r="G2049" s="5">
        <f>IF(A2049="","",IFERROR(IF(Spese!$K$90="Annullato","Annullata",IF(Spese!$K$90="Sospeso","Sospesa",IF(Spese!$K$90="Da valutare","Da valutare",IF(E2049="","Da completare",IF(D2049&lt;=Spese!$J$90,"Saldata",IF(E2049&lt;Parametri!$B$3,"Scaduta",IF(E2049&lt;=Parametri!$B$3+Parametri!$B$4,"In scadenza","Programmata"))))))),"Da completare"))</f>
        <v/>
      </c>
      <c r="H2049" s="23">
        <f>IF(A2049="","",Spese!$D$90)</f>
        <v/>
      </c>
    </row>
    <row r="2050">
      <c r="A2050" s="9">
        <f>IFERROR(IF(OR(Spese!$A$90="",6&gt;Spese!$G$90),"",Spese!$A$90),"")</f>
        <v/>
      </c>
      <c r="B2050" s="27">
        <f>IF(A2050="","",Spese!$B$90)</f>
        <v/>
      </c>
      <c r="C2050" s="27">
        <f>IF(A2050="","",Spese!$C$90)</f>
        <v/>
      </c>
      <c r="D2050" s="10">
        <f>IF(A2050="","",6)</f>
        <v/>
      </c>
      <c r="E2050" s="25">
        <f>IF(A2050="","",IFERROR(EDATE(Spese!$I$90,(D2050-1)*Spese!$H$90),""))</f>
        <v/>
      </c>
      <c r="F2050" s="40">
        <f>IF(A2050="","",IFERROR(IF(D2050=Spese!$G$90,Spese!$L$90-Spese!$M$90*(Spese!$G$90-1),Spese!$M$90),""))</f>
        <v/>
      </c>
      <c r="G2050" s="9">
        <f>IF(A2050="","",IFERROR(IF(Spese!$K$90="Annullato","Annullata",IF(Spese!$K$90="Sospeso","Sospesa",IF(Spese!$K$90="Da valutare","Da valutare",IF(E2050="","Da completare",IF(D2050&lt;=Spese!$J$90,"Saldata",IF(E2050&lt;Parametri!$B$3,"Scaduta",IF(E2050&lt;=Parametri!$B$3+Parametri!$B$4,"In scadenza","Programmata"))))))),"Da completare"))</f>
        <v/>
      </c>
      <c r="H2050" s="27">
        <f>IF(A2050="","",Spese!$D$90)</f>
        <v/>
      </c>
    </row>
    <row r="2051">
      <c r="A2051" s="5">
        <f>IFERROR(IF(OR(Spese!$A$90="",7&gt;Spese!$G$90),"",Spese!$A$90),"")</f>
        <v/>
      </c>
      <c r="B2051" s="23">
        <f>IF(A2051="","",Spese!$B$90)</f>
        <v/>
      </c>
      <c r="C2051" s="23">
        <f>IF(A2051="","",Spese!$C$90)</f>
        <v/>
      </c>
      <c r="D2051" s="6">
        <f>IF(A2051="","",7)</f>
        <v/>
      </c>
      <c r="E2051" s="21">
        <f>IF(A2051="","",IFERROR(EDATE(Spese!$I$90,(D2051-1)*Spese!$H$90),""))</f>
        <v/>
      </c>
      <c r="F2051" s="38">
        <f>IF(A2051="","",IFERROR(IF(D2051=Spese!$G$90,Spese!$L$90-Spese!$M$90*(Spese!$G$90-1),Spese!$M$90),""))</f>
        <v/>
      </c>
      <c r="G2051" s="5">
        <f>IF(A2051="","",IFERROR(IF(Spese!$K$90="Annullato","Annullata",IF(Spese!$K$90="Sospeso","Sospesa",IF(Spese!$K$90="Da valutare","Da valutare",IF(E2051="","Da completare",IF(D2051&lt;=Spese!$J$90,"Saldata",IF(E2051&lt;Parametri!$B$3,"Scaduta",IF(E2051&lt;=Parametri!$B$3+Parametri!$B$4,"In scadenza","Programmata"))))))),"Da completare"))</f>
        <v/>
      </c>
      <c r="H2051" s="23">
        <f>IF(A2051="","",Spese!$D$90)</f>
        <v/>
      </c>
    </row>
    <row r="2052">
      <c r="A2052" s="9">
        <f>IFERROR(IF(OR(Spese!$A$90="",8&gt;Spese!$G$90),"",Spese!$A$90),"")</f>
        <v/>
      </c>
      <c r="B2052" s="27">
        <f>IF(A2052="","",Spese!$B$90)</f>
        <v/>
      </c>
      <c r="C2052" s="27">
        <f>IF(A2052="","",Spese!$C$90)</f>
        <v/>
      </c>
      <c r="D2052" s="10">
        <f>IF(A2052="","",8)</f>
        <v/>
      </c>
      <c r="E2052" s="25">
        <f>IF(A2052="","",IFERROR(EDATE(Spese!$I$90,(D2052-1)*Spese!$H$90),""))</f>
        <v/>
      </c>
      <c r="F2052" s="40">
        <f>IF(A2052="","",IFERROR(IF(D2052=Spese!$G$90,Spese!$L$90-Spese!$M$90*(Spese!$G$90-1),Spese!$M$90),""))</f>
        <v/>
      </c>
      <c r="G2052" s="9">
        <f>IF(A2052="","",IFERROR(IF(Spese!$K$90="Annullato","Annullata",IF(Spese!$K$90="Sospeso","Sospesa",IF(Spese!$K$90="Da valutare","Da valutare",IF(E2052="","Da completare",IF(D2052&lt;=Spese!$J$90,"Saldata",IF(E2052&lt;Parametri!$B$3,"Scaduta",IF(E2052&lt;=Parametri!$B$3+Parametri!$B$4,"In scadenza","Programmata"))))))),"Da completare"))</f>
        <v/>
      </c>
      <c r="H2052" s="27">
        <f>IF(A2052="","",Spese!$D$90)</f>
        <v/>
      </c>
    </row>
    <row r="2053">
      <c r="A2053" s="5">
        <f>IFERROR(IF(OR(Spese!$A$90="",9&gt;Spese!$G$90),"",Spese!$A$90),"")</f>
        <v/>
      </c>
      <c r="B2053" s="23">
        <f>IF(A2053="","",Spese!$B$90)</f>
        <v/>
      </c>
      <c r="C2053" s="23">
        <f>IF(A2053="","",Spese!$C$90)</f>
        <v/>
      </c>
      <c r="D2053" s="6">
        <f>IF(A2053="","",9)</f>
        <v/>
      </c>
      <c r="E2053" s="21">
        <f>IF(A2053="","",IFERROR(EDATE(Spese!$I$90,(D2053-1)*Spese!$H$90),""))</f>
        <v/>
      </c>
      <c r="F2053" s="38">
        <f>IF(A2053="","",IFERROR(IF(D2053=Spese!$G$90,Spese!$L$90-Spese!$M$90*(Spese!$G$90-1),Spese!$M$90),""))</f>
        <v/>
      </c>
      <c r="G2053" s="5">
        <f>IF(A2053="","",IFERROR(IF(Spese!$K$90="Annullato","Annullata",IF(Spese!$K$90="Sospeso","Sospesa",IF(Spese!$K$90="Da valutare","Da valutare",IF(E2053="","Da completare",IF(D2053&lt;=Spese!$J$90,"Saldata",IF(E2053&lt;Parametri!$B$3,"Scaduta",IF(E2053&lt;=Parametri!$B$3+Parametri!$B$4,"In scadenza","Programmata"))))))),"Da completare"))</f>
        <v/>
      </c>
      <c r="H2053" s="23">
        <f>IF(A2053="","",Spese!$D$90)</f>
        <v/>
      </c>
    </row>
    <row r="2054">
      <c r="A2054" s="9">
        <f>IFERROR(IF(OR(Spese!$A$90="",10&gt;Spese!$G$90),"",Spese!$A$90),"")</f>
        <v/>
      </c>
      <c r="B2054" s="27">
        <f>IF(A2054="","",Spese!$B$90)</f>
        <v/>
      </c>
      <c r="C2054" s="27">
        <f>IF(A2054="","",Spese!$C$90)</f>
        <v/>
      </c>
      <c r="D2054" s="10">
        <f>IF(A2054="","",10)</f>
        <v/>
      </c>
      <c r="E2054" s="25">
        <f>IF(A2054="","",IFERROR(EDATE(Spese!$I$90,(D2054-1)*Spese!$H$90),""))</f>
        <v/>
      </c>
      <c r="F2054" s="40">
        <f>IF(A2054="","",IFERROR(IF(D2054=Spese!$G$90,Spese!$L$90-Spese!$M$90*(Spese!$G$90-1),Spese!$M$90),""))</f>
        <v/>
      </c>
      <c r="G2054" s="9">
        <f>IF(A2054="","",IFERROR(IF(Spese!$K$90="Annullato","Annullata",IF(Spese!$K$90="Sospeso","Sospesa",IF(Spese!$K$90="Da valutare","Da valutare",IF(E2054="","Da completare",IF(D2054&lt;=Spese!$J$90,"Saldata",IF(E2054&lt;Parametri!$B$3,"Scaduta",IF(E2054&lt;=Parametri!$B$3+Parametri!$B$4,"In scadenza","Programmata"))))))),"Da completare"))</f>
        <v/>
      </c>
      <c r="H2054" s="27">
        <f>IF(A2054="","",Spese!$D$90)</f>
        <v/>
      </c>
    </row>
    <row r="2055">
      <c r="A2055" s="5">
        <f>IFERROR(IF(OR(Spese!$A$90="",11&gt;Spese!$G$90),"",Spese!$A$90),"")</f>
        <v/>
      </c>
      <c r="B2055" s="23">
        <f>IF(A2055="","",Spese!$B$90)</f>
        <v/>
      </c>
      <c r="C2055" s="23">
        <f>IF(A2055="","",Spese!$C$90)</f>
        <v/>
      </c>
      <c r="D2055" s="6">
        <f>IF(A2055="","",11)</f>
        <v/>
      </c>
      <c r="E2055" s="21">
        <f>IF(A2055="","",IFERROR(EDATE(Spese!$I$90,(D2055-1)*Spese!$H$90),""))</f>
        <v/>
      </c>
      <c r="F2055" s="38">
        <f>IF(A2055="","",IFERROR(IF(D2055=Spese!$G$90,Spese!$L$90-Spese!$M$90*(Spese!$G$90-1),Spese!$M$90),""))</f>
        <v/>
      </c>
      <c r="G2055" s="5">
        <f>IF(A2055="","",IFERROR(IF(Spese!$K$90="Annullato","Annullata",IF(Spese!$K$90="Sospeso","Sospesa",IF(Spese!$K$90="Da valutare","Da valutare",IF(E2055="","Da completare",IF(D2055&lt;=Spese!$J$90,"Saldata",IF(E2055&lt;Parametri!$B$3,"Scaduta",IF(E2055&lt;=Parametri!$B$3+Parametri!$B$4,"In scadenza","Programmata"))))))),"Da completare"))</f>
        <v/>
      </c>
      <c r="H2055" s="23">
        <f>IF(A2055="","",Spese!$D$90)</f>
        <v/>
      </c>
    </row>
    <row r="2056">
      <c r="A2056" s="9">
        <f>IFERROR(IF(OR(Spese!$A$90="",12&gt;Spese!$G$90),"",Spese!$A$90),"")</f>
        <v/>
      </c>
      <c r="B2056" s="27">
        <f>IF(A2056="","",Spese!$B$90)</f>
        <v/>
      </c>
      <c r="C2056" s="27">
        <f>IF(A2056="","",Spese!$C$90)</f>
        <v/>
      </c>
      <c r="D2056" s="10">
        <f>IF(A2056="","",12)</f>
        <v/>
      </c>
      <c r="E2056" s="25">
        <f>IF(A2056="","",IFERROR(EDATE(Spese!$I$90,(D2056-1)*Spese!$H$90),""))</f>
        <v/>
      </c>
      <c r="F2056" s="40">
        <f>IF(A2056="","",IFERROR(IF(D2056=Spese!$G$90,Spese!$L$90-Spese!$M$90*(Spese!$G$90-1),Spese!$M$90),""))</f>
        <v/>
      </c>
      <c r="G2056" s="9">
        <f>IF(A2056="","",IFERROR(IF(Spese!$K$90="Annullato","Annullata",IF(Spese!$K$90="Sospeso","Sospesa",IF(Spese!$K$90="Da valutare","Da valutare",IF(E2056="","Da completare",IF(D2056&lt;=Spese!$J$90,"Saldata",IF(E2056&lt;Parametri!$B$3,"Scaduta",IF(E2056&lt;=Parametri!$B$3+Parametri!$B$4,"In scadenza","Programmata"))))))),"Da completare"))</f>
        <v/>
      </c>
      <c r="H2056" s="27">
        <f>IF(A2056="","",Spese!$D$90)</f>
        <v/>
      </c>
    </row>
    <row r="2057">
      <c r="A2057" s="5">
        <f>IFERROR(IF(OR(Spese!$A$90="",13&gt;Spese!$G$90),"",Spese!$A$90),"")</f>
        <v/>
      </c>
      <c r="B2057" s="23">
        <f>IF(A2057="","",Spese!$B$90)</f>
        <v/>
      </c>
      <c r="C2057" s="23">
        <f>IF(A2057="","",Spese!$C$90)</f>
        <v/>
      </c>
      <c r="D2057" s="6">
        <f>IF(A2057="","",13)</f>
        <v/>
      </c>
      <c r="E2057" s="21">
        <f>IF(A2057="","",IFERROR(EDATE(Spese!$I$90,(D2057-1)*Spese!$H$90),""))</f>
        <v/>
      </c>
      <c r="F2057" s="38">
        <f>IF(A2057="","",IFERROR(IF(D2057=Spese!$G$90,Spese!$L$90-Spese!$M$90*(Spese!$G$90-1),Spese!$M$90),""))</f>
        <v/>
      </c>
      <c r="G2057" s="5">
        <f>IF(A2057="","",IFERROR(IF(Spese!$K$90="Annullato","Annullata",IF(Spese!$K$90="Sospeso","Sospesa",IF(Spese!$K$90="Da valutare","Da valutare",IF(E2057="","Da completare",IF(D2057&lt;=Spese!$J$90,"Saldata",IF(E2057&lt;Parametri!$B$3,"Scaduta",IF(E2057&lt;=Parametri!$B$3+Parametri!$B$4,"In scadenza","Programmata"))))))),"Da completare"))</f>
        <v/>
      </c>
      <c r="H2057" s="23">
        <f>IF(A2057="","",Spese!$D$90)</f>
        <v/>
      </c>
    </row>
    <row r="2058">
      <c r="A2058" s="9">
        <f>IFERROR(IF(OR(Spese!$A$90="",14&gt;Spese!$G$90),"",Spese!$A$90),"")</f>
        <v/>
      </c>
      <c r="B2058" s="27">
        <f>IF(A2058="","",Spese!$B$90)</f>
        <v/>
      </c>
      <c r="C2058" s="27">
        <f>IF(A2058="","",Spese!$C$90)</f>
        <v/>
      </c>
      <c r="D2058" s="10">
        <f>IF(A2058="","",14)</f>
        <v/>
      </c>
      <c r="E2058" s="25">
        <f>IF(A2058="","",IFERROR(EDATE(Spese!$I$90,(D2058-1)*Spese!$H$90),""))</f>
        <v/>
      </c>
      <c r="F2058" s="40">
        <f>IF(A2058="","",IFERROR(IF(D2058=Spese!$G$90,Spese!$L$90-Spese!$M$90*(Spese!$G$90-1),Spese!$M$90),""))</f>
        <v/>
      </c>
      <c r="G2058" s="9">
        <f>IF(A2058="","",IFERROR(IF(Spese!$K$90="Annullato","Annullata",IF(Spese!$K$90="Sospeso","Sospesa",IF(Spese!$K$90="Da valutare","Da valutare",IF(E2058="","Da completare",IF(D2058&lt;=Spese!$J$90,"Saldata",IF(E2058&lt;Parametri!$B$3,"Scaduta",IF(E2058&lt;=Parametri!$B$3+Parametri!$B$4,"In scadenza","Programmata"))))))),"Da completare"))</f>
        <v/>
      </c>
      <c r="H2058" s="27">
        <f>IF(A2058="","",Spese!$D$90)</f>
        <v/>
      </c>
    </row>
    <row r="2059">
      <c r="A2059" s="5">
        <f>IFERROR(IF(OR(Spese!$A$90="",15&gt;Spese!$G$90),"",Spese!$A$90),"")</f>
        <v/>
      </c>
      <c r="B2059" s="23">
        <f>IF(A2059="","",Spese!$B$90)</f>
        <v/>
      </c>
      <c r="C2059" s="23">
        <f>IF(A2059="","",Spese!$C$90)</f>
        <v/>
      </c>
      <c r="D2059" s="6">
        <f>IF(A2059="","",15)</f>
        <v/>
      </c>
      <c r="E2059" s="21">
        <f>IF(A2059="","",IFERROR(EDATE(Spese!$I$90,(D2059-1)*Spese!$H$90),""))</f>
        <v/>
      </c>
      <c r="F2059" s="38">
        <f>IF(A2059="","",IFERROR(IF(D2059=Spese!$G$90,Spese!$L$90-Spese!$M$90*(Spese!$G$90-1),Spese!$M$90),""))</f>
        <v/>
      </c>
      <c r="G2059" s="5">
        <f>IF(A2059="","",IFERROR(IF(Spese!$K$90="Annullato","Annullata",IF(Spese!$K$90="Sospeso","Sospesa",IF(Spese!$K$90="Da valutare","Da valutare",IF(E2059="","Da completare",IF(D2059&lt;=Spese!$J$90,"Saldata",IF(E2059&lt;Parametri!$B$3,"Scaduta",IF(E2059&lt;=Parametri!$B$3+Parametri!$B$4,"In scadenza","Programmata"))))))),"Da completare"))</f>
        <v/>
      </c>
      <c r="H2059" s="23">
        <f>IF(A2059="","",Spese!$D$90)</f>
        <v/>
      </c>
    </row>
    <row r="2060">
      <c r="A2060" s="9">
        <f>IFERROR(IF(OR(Spese!$A$90="",16&gt;Spese!$G$90),"",Spese!$A$90),"")</f>
        <v/>
      </c>
      <c r="B2060" s="27">
        <f>IF(A2060="","",Spese!$B$90)</f>
        <v/>
      </c>
      <c r="C2060" s="27">
        <f>IF(A2060="","",Spese!$C$90)</f>
        <v/>
      </c>
      <c r="D2060" s="10">
        <f>IF(A2060="","",16)</f>
        <v/>
      </c>
      <c r="E2060" s="25">
        <f>IF(A2060="","",IFERROR(EDATE(Spese!$I$90,(D2060-1)*Spese!$H$90),""))</f>
        <v/>
      </c>
      <c r="F2060" s="40">
        <f>IF(A2060="","",IFERROR(IF(D2060=Spese!$G$90,Spese!$L$90-Spese!$M$90*(Spese!$G$90-1),Spese!$M$90),""))</f>
        <v/>
      </c>
      <c r="G2060" s="9">
        <f>IF(A2060="","",IFERROR(IF(Spese!$K$90="Annullato","Annullata",IF(Spese!$K$90="Sospeso","Sospesa",IF(Spese!$K$90="Da valutare","Da valutare",IF(E2060="","Da completare",IF(D2060&lt;=Spese!$J$90,"Saldata",IF(E2060&lt;Parametri!$B$3,"Scaduta",IF(E2060&lt;=Parametri!$B$3+Parametri!$B$4,"In scadenza","Programmata"))))))),"Da completare"))</f>
        <v/>
      </c>
      <c r="H2060" s="27">
        <f>IF(A2060="","",Spese!$D$90)</f>
        <v/>
      </c>
    </row>
    <row r="2061">
      <c r="A2061" s="5">
        <f>IFERROR(IF(OR(Spese!$A$90="",17&gt;Spese!$G$90),"",Spese!$A$90),"")</f>
        <v/>
      </c>
      <c r="B2061" s="23">
        <f>IF(A2061="","",Spese!$B$90)</f>
        <v/>
      </c>
      <c r="C2061" s="23">
        <f>IF(A2061="","",Spese!$C$90)</f>
        <v/>
      </c>
      <c r="D2061" s="6">
        <f>IF(A2061="","",17)</f>
        <v/>
      </c>
      <c r="E2061" s="21">
        <f>IF(A2061="","",IFERROR(EDATE(Spese!$I$90,(D2061-1)*Spese!$H$90),""))</f>
        <v/>
      </c>
      <c r="F2061" s="38">
        <f>IF(A2061="","",IFERROR(IF(D2061=Spese!$G$90,Spese!$L$90-Spese!$M$90*(Spese!$G$90-1),Spese!$M$90),""))</f>
        <v/>
      </c>
      <c r="G2061" s="5">
        <f>IF(A2061="","",IFERROR(IF(Spese!$K$90="Annullato","Annullata",IF(Spese!$K$90="Sospeso","Sospesa",IF(Spese!$K$90="Da valutare","Da valutare",IF(E2061="","Da completare",IF(D2061&lt;=Spese!$J$90,"Saldata",IF(E2061&lt;Parametri!$B$3,"Scaduta",IF(E2061&lt;=Parametri!$B$3+Parametri!$B$4,"In scadenza","Programmata"))))))),"Da completare"))</f>
        <v/>
      </c>
      <c r="H2061" s="23">
        <f>IF(A2061="","",Spese!$D$90)</f>
        <v/>
      </c>
    </row>
    <row r="2062">
      <c r="A2062" s="9">
        <f>IFERROR(IF(OR(Spese!$A$90="",18&gt;Spese!$G$90),"",Spese!$A$90),"")</f>
        <v/>
      </c>
      <c r="B2062" s="27">
        <f>IF(A2062="","",Spese!$B$90)</f>
        <v/>
      </c>
      <c r="C2062" s="27">
        <f>IF(A2062="","",Spese!$C$90)</f>
        <v/>
      </c>
      <c r="D2062" s="10">
        <f>IF(A2062="","",18)</f>
        <v/>
      </c>
      <c r="E2062" s="25">
        <f>IF(A2062="","",IFERROR(EDATE(Spese!$I$90,(D2062-1)*Spese!$H$90),""))</f>
        <v/>
      </c>
      <c r="F2062" s="40">
        <f>IF(A2062="","",IFERROR(IF(D2062=Spese!$G$90,Spese!$L$90-Spese!$M$90*(Spese!$G$90-1),Spese!$M$90),""))</f>
        <v/>
      </c>
      <c r="G2062" s="9">
        <f>IF(A2062="","",IFERROR(IF(Spese!$K$90="Annullato","Annullata",IF(Spese!$K$90="Sospeso","Sospesa",IF(Spese!$K$90="Da valutare","Da valutare",IF(E2062="","Da completare",IF(D2062&lt;=Spese!$J$90,"Saldata",IF(E2062&lt;Parametri!$B$3,"Scaduta",IF(E2062&lt;=Parametri!$B$3+Parametri!$B$4,"In scadenza","Programmata"))))))),"Da completare"))</f>
        <v/>
      </c>
      <c r="H2062" s="27">
        <f>IF(A2062="","",Spese!$D$90)</f>
        <v/>
      </c>
    </row>
    <row r="2063">
      <c r="A2063" s="5">
        <f>IFERROR(IF(OR(Spese!$A$90="",19&gt;Spese!$G$90),"",Spese!$A$90),"")</f>
        <v/>
      </c>
      <c r="B2063" s="23">
        <f>IF(A2063="","",Spese!$B$90)</f>
        <v/>
      </c>
      <c r="C2063" s="23">
        <f>IF(A2063="","",Spese!$C$90)</f>
        <v/>
      </c>
      <c r="D2063" s="6">
        <f>IF(A2063="","",19)</f>
        <v/>
      </c>
      <c r="E2063" s="21">
        <f>IF(A2063="","",IFERROR(EDATE(Spese!$I$90,(D2063-1)*Spese!$H$90),""))</f>
        <v/>
      </c>
      <c r="F2063" s="38">
        <f>IF(A2063="","",IFERROR(IF(D2063=Spese!$G$90,Spese!$L$90-Spese!$M$90*(Spese!$G$90-1),Spese!$M$90),""))</f>
        <v/>
      </c>
      <c r="G2063" s="5">
        <f>IF(A2063="","",IFERROR(IF(Spese!$K$90="Annullato","Annullata",IF(Spese!$K$90="Sospeso","Sospesa",IF(Spese!$K$90="Da valutare","Da valutare",IF(E2063="","Da completare",IF(D2063&lt;=Spese!$J$90,"Saldata",IF(E2063&lt;Parametri!$B$3,"Scaduta",IF(E2063&lt;=Parametri!$B$3+Parametri!$B$4,"In scadenza","Programmata"))))))),"Da completare"))</f>
        <v/>
      </c>
      <c r="H2063" s="23">
        <f>IF(A2063="","",Spese!$D$90)</f>
        <v/>
      </c>
    </row>
    <row r="2064">
      <c r="A2064" s="9">
        <f>IFERROR(IF(OR(Spese!$A$90="",20&gt;Spese!$G$90),"",Spese!$A$90),"")</f>
        <v/>
      </c>
      <c r="B2064" s="27">
        <f>IF(A2064="","",Spese!$B$90)</f>
        <v/>
      </c>
      <c r="C2064" s="27">
        <f>IF(A2064="","",Spese!$C$90)</f>
        <v/>
      </c>
      <c r="D2064" s="10">
        <f>IF(A2064="","",20)</f>
        <v/>
      </c>
      <c r="E2064" s="25">
        <f>IF(A2064="","",IFERROR(EDATE(Spese!$I$90,(D2064-1)*Spese!$H$90),""))</f>
        <v/>
      </c>
      <c r="F2064" s="40">
        <f>IF(A2064="","",IFERROR(IF(D2064=Spese!$G$90,Spese!$L$90-Spese!$M$90*(Spese!$G$90-1),Spese!$M$90),""))</f>
        <v/>
      </c>
      <c r="G2064" s="9">
        <f>IF(A2064="","",IFERROR(IF(Spese!$K$90="Annullato","Annullata",IF(Spese!$K$90="Sospeso","Sospesa",IF(Spese!$K$90="Da valutare","Da valutare",IF(E2064="","Da completare",IF(D2064&lt;=Spese!$J$90,"Saldata",IF(E2064&lt;Parametri!$B$3,"Scaduta",IF(E2064&lt;=Parametri!$B$3+Parametri!$B$4,"In scadenza","Programmata"))))))),"Da completare"))</f>
        <v/>
      </c>
      <c r="H2064" s="27">
        <f>IF(A2064="","",Spese!$D$90)</f>
        <v/>
      </c>
    </row>
    <row r="2065">
      <c r="A2065" s="5">
        <f>IFERROR(IF(OR(Spese!$A$90="",21&gt;Spese!$G$90),"",Spese!$A$90),"")</f>
        <v/>
      </c>
      <c r="B2065" s="23">
        <f>IF(A2065="","",Spese!$B$90)</f>
        <v/>
      </c>
      <c r="C2065" s="23">
        <f>IF(A2065="","",Spese!$C$90)</f>
        <v/>
      </c>
      <c r="D2065" s="6">
        <f>IF(A2065="","",21)</f>
        <v/>
      </c>
      <c r="E2065" s="21">
        <f>IF(A2065="","",IFERROR(EDATE(Spese!$I$90,(D2065-1)*Spese!$H$90),""))</f>
        <v/>
      </c>
      <c r="F2065" s="38">
        <f>IF(A2065="","",IFERROR(IF(D2065=Spese!$G$90,Spese!$L$90-Spese!$M$90*(Spese!$G$90-1),Spese!$M$90),""))</f>
        <v/>
      </c>
      <c r="G2065" s="5">
        <f>IF(A2065="","",IFERROR(IF(Spese!$K$90="Annullato","Annullata",IF(Spese!$K$90="Sospeso","Sospesa",IF(Spese!$K$90="Da valutare","Da valutare",IF(E2065="","Da completare",IF(D2065&lt;=Spese!$J$90,"Saldata",IF(E2065&lt;Parametri!$B$3,"Scaduta",IF(E2065&lt;=Parametri!$B$3+Parametri!$B$4,"In scadenza","Programmata"))))))),"Da completare"))</f>
        <v/>
      </c>
      <c r="H2065" s="23">
        <f>IF(A2065="","",Spese!$D$90)</f>
        <v/>
      </c>
    </row>
    <row r="2066">
      <c r="A2066" s="9">
        <f>IFERROR(IF(OR(Spese!$A$90="",22&gt;Spese!$G$90),"",Spese!$A$90),"")</f>
        <v/>
      </c>
      <c r="B2066" s="27">
        <f>IF(A2066="","",Spese!$B$90)</f>
        <v/>
      </c>
      <c r="C2066" s="27">
        <f>IF(A2066="","",Spese!$C$90)</f>
        <v/>
      </c>
      <c r="D2066" s="10">
        <f>IF(A2066="","",22)</f>
        <v/>
      </c>
      <c r="E2066" s="25">
        <f>IF(A2066="","",IFERROR(EDATE(Spese!$I$90,(D2066-1)*Spese!$H$90),""))</f>
        <v/>
      </c>
      <c r="F2066" s="40">
        <f>IF(A2066="","",IFERROR(IF(D2066=Spese!$G$90,Spese!$L$90-Spese!$M$90*(Spese!$G$90-1),Spese!$M$90),""))</f>
        <v/>
      </c>
      <c r="G2066" s="9">
        <f>IF(A2066="","",IFERROR(IF(Spese!$K$90="Annullato","Annullata",IF(Spese!$K$90="Sospeso","Sospesa",IF(Spese!$K$90="Da valutare","Da valutare",IF(E2066="","Da completare",IF(D2066&lt;=Spese!$J$90,"Saldata",IF(E2066&lt;Parametri!$B$3,"Scaduta",IF(E2066&lt;=Parametri!$B$3+Parametri!$B$4,"In scadenza","Programmata"))))))),"Da completare"))</f>
        <v/>
      </c>
      <c r="H2066" s="27">
        <f>IF(A2066="","",Spese!$D$90)</f>
        <v/>
      </c>
    </row>
    <row r="2067">
      <c r="A2067" s="5">
        <f>IFERROR(IF(OR(Spese!$A$90="",23&gt;Spese!$G$90),"",Spese!$A$90),"")</f>
        <v/>
      </c>
      <c r="B2067" s="23">
        <f>IF(A2067="","",Spese!$B$90)</f>
        <v/>
      </c>
      <c r="C2067" s="23">
        <f>IF(A2067="","",Spese!$C$90)</f>
        <v/>
      </c>
      <c r="D2067" s="6">
        <f>IF(A2067="","",23)</f>
        <v/>
      </c>
      <c r="E2067" s="21">
        <f>IF(A2067="","",IFERROR(EDATE(Spese!$I$90,(D2067-1)*Spese!$H$90),""))</f>
        <v/>
      </c>
      <c r="F2067" s="38">
        <f>IF(A2067="","",IFERROR(IF(D2067=Spese!$G$90,Spese!$L$90-Spese!$M$90*(Spese!$G$90-1),Spese!$M$90),""))</f>
        <v/>
      </c>
      <c r="G2067" s="5">
        <f>IF(A2067="","",IFERROR(IF(Spese!$K$90="Annullato","Annullata",IF(Spese!$K$90="Sospeso","Sospesa",IF(Spese!$K$90="Da valutare","Da valutare",IF(E2067="","Da completare",IF(D2067&lt;=Spese!$J$90,"Saldata",IF(E2067&lt;Parametri!$B$3,"Scaduta",IF(E2067&lt;=Parametri!$B$3+Parametri!$B$4,"In scadenza","Programmata"))))))),"Da completare"))</f>
        <v/>
      </c>
      <c r="H2067" s="23">
        <f>IF(A2067="","",Spese!$D$90)</f>
        <v/>
      </c>
    </row>
    <row r="2068">
      <c r="A2068" s="9">
        <f>IFERROR(IF(OR(Spese!$A$90="",24&gt;Spese!$G$90),"",Spese!$A$90),"")</f>
        <v/>
      </c>
      <c r="B2068" s="27">
        <f>IF(A2068="","",Spese!$B$90)</f>
        <v/>
      </c>
      <c r="C2068" s="27">
        <f>IF(A2068="","",Spese!$C$90)</f>
        <v/>
      </c>
      <c r="D2068" s="10">
        <f>IF(A2068="","",24)</f>
        <v/>
      </c>
      <c r="E2068" s="25">
        <f>IF(A2068="","",IFERROR(EDATE(Spese!$I$90,(D2068-1)*Spese!$H$90),""))</f>
        <v/>
      </c>
      <c r="F2068" s="40">
        <f>IF(A2068="","",IFERROR(IF(D2068=Spese!$G$90,Spese!$L$90-Spese!$M$90*(Spese!$G$90-1),Spese!$M$90),""))</f>
        <v/>
      </c>
      <c r="G2068" s="9">
        <f>IF(A2068="","",IFERROR(IF(Spese!$K$90="Annullato","Annullata",IF(Spese!$K$90="Sospeso","Sospesa",IF(Spese!$K$90="Da valutare","Da valutare",IF(E2068="","Da completare",IF(D2068&lt;=Spese!$J$90,"Saldata",IF(E2068&lt;Parametri!$B$3,"Scaduta",IF(E2068&lt;=Parametri!$B$3+Parametri!$B$4,"In scadenza","Programmata"))))))),"Da completare"))</f>
        <v/>
      </c>
      <c r="H2068" s="27">
        <f>IF(A2068="","",Spese!$D$90)</f>
        <v/>
      </c>
    </row>
    <row r="2069">
      <c r="A2069" s="5">
        <f>IFERROR(IF(OR(Spese!$A$91="",1&gt;Spese!$G$91),"",Spese!$A$91),"")</f>
        <v/>
      </c>
      <c r="B2069" s="23">
        <f>IF(A2069="","",Spese!$B$91)</f>
        <v/>
      </c>
      <c r="C2069" s="23">
        <f>IF(A2069="","",Spese!$C$91)</f>
        <v/>
      </c>
      <c r="D2069" s="6">
        <f>IF(A2069="","",1)</f>
        <v/>
      </c>
      <c r="E2069" s="21">
        <f>IF(A2069="","",IFERROR(EDATE(Spese!$I$91,(D2069-1)*Spese!$H$91),""))</f>
        <v/>
      </c>
      <c r="F2069" s="38">
        <f>IF(A2069="","",IFERROR(IF(D2069=Spese!$G$91,Spese!$L$91-Spese!$M$91*(Spese!$G$91-1),Spese!$M$91),""))</f>
        <v/>
      </c>
      <c r="G2069" s="5">
        <f>IF(A2069="","",IFERROR(IF(Spese!$K$91="Annullato","Annullata",IF(Spese!$K$91="Sospeso","Sospesa",IF(Spese!$K$91="Da valutare","Da valutare",IF(E2069="","Da completare",IF(D2069&lt;=Spese!$J$91,"Saldata",IF(E2069&lt;Parametri!$B$3,"Scaduta",IF(E2069&lt;=Parametri!$B$3+Parametri!$B$4,"In scadenza","Programmata"))))))),"Da completare"))</f>
        <v/>
      </c>
      <c r="H2069" s="23">
        <f>IF(A2069="","",Spese!$D$91)</f>
        <v/>
      </c>
    </row>
    <row r="2070">
      <c r="A2070" s="9">
        <f>IFERROR(IF(OR(Spese!$A$91="",2&gt;Spese!$G$91),"",Spese!$A$91),"")</f>
        <v/>
      </c>
      <c r="B2070" s="27">
        <f>IF(A2070="","",Spese!$B$91)</f>
        <v/>
      </c>
      <c r="C2070" s="27">
        <f>IF(A2070="","",Spese!$C$91)</f>
        <v/>
      </c>
      <c r="D2070" s="10">
        <f>IF(A2070="","",2)</f>
        <v/>
      </c>
      <c r="E2070" s="25">
        <f>IF(A2070="","",IFERROR(EDATE(Spese!$I$91,(D2070-1)*Spese!$H$91),""))</f>
        <v/>
      </c>
      <c r="F2070" s="40">
        <f>IF(A2070="","",IFERROR(IF(D2070=Spese!$G$91,Spese!$L$91-Spese!$M$91*(Spese!$G$91-1),Spese!$M$91),""))</f>
        <v/>
      </c>
      <c r="G2070" s="9">
        <f>IF(A2070="","",IFERROR(IF(Spese!$K$91="Annullato","Annullata",IF(Spese!$K$91="Sospeso","Sospesa",IF(Spese!$K$91="Da valutare","Da valutare",IF(E2070="","Da completare",IF(D2070&lt;=Spese!$J$91,"Saldata",IF(E2070&lt;Parametri!$B$3,"Scaduta",IF(E2070&lt;=Parametri!$B$3+Parametri!$B$4,"In scadenza","Programmata"))))))),"Da completare"))</f>
        <v/>
      </c>
      <c r="H2070" s="27">
        <f>IF(A2070="","",Spese!$D$91)</f>
        <v/>
      </c>
    </row>
    <row r="2071">
      <c r="A2071" s="5">
        <f>IFERROR(IF(OR(Spese!$A$91="",3&gt;Spese!$G$91),"",Spese!$A$91),"")</f>
        <v/>
      </c>
      <c r="B2071" s="23">
        <f>IF(A2071="","",Spese!$B$91)</f>
        <v/>
      </c>
      <c r="C2071" s="23">
        <f>IF(A2071="","",Spese!$C$91)</f>
        <v/>
      </c>
      <c r="D2071" s="6">
        <f>IF(A2071="","",3)</f>
        <v/>
      </c>
      <c r="E2071" s="21">
        <f>IF(A2071="","",IFERROR(EDATE(Spese!$I$91,(D2071-1)*Spese!$H$91),""))</f>
        <v/>
      </c>
      <c r="F2071" s="38">
        <f>IF(A2071="","",IFERROR(IF(D2071=Spese!$G$91,Spese!$L$91-Spese!$M$91*(Spese!$G$91-1),Spese!$M$91),""))</f>
        <v/>
      </c>
      <c r="G2071" s="5">
        <f>IF(A2071="","",IFERROR(IF(Spese!$K$91="Annullato","Annullata",IF(Spese!$K$91="Sospeso","Sospesa",IF(Spese!$K$91="Da valutare","Da valutare",IF(E2071="","Da completare",IF(D2071&lt;=Spese!$J$91,"Saldata",IF(E2071&lt;Parametri!$B$3,"Scaduta",IF(E2071&lt;=Parametri!$B$3+Parametri!$B$4,"In scadenza","Programmata"))))))),"Da completare"))</f>
        <v/>
      </c>
      <c r="H2071" s="23">
        <f>IF(A2071="","",Spese!$D$91)</f>
        <v/>
      </c>
    </row>
    <row r="2072">
      <c r="A2072" s="9">
        <f>IFERROR(IF(OR(Spese!$A$91="",4&gt;Spese!$G$91),"",Spese!$A$91),"")</f>
        <v/>
      </c>
      <c r="B2072" s="27">
        <f>IF(A2072="","",Spese!$B$91)</f>
        <v/>
      </c>
      <c r="C2072" s="27">
        <f>IF(A2072="","",Spese!$C$91)</f>
        <v/>
      </c>
      <c r="D2072" s="10">
        <f>IF(A2072="","",4)</f>
        <v/>
      </c>
      <c r="E2072" s="25">
        <f>IF(A2072="","",IFERROR(EDATE(Spese!$I$91,(D2072-1)*Spese!$H$91),""))</f>
        <v/>
      </c>
      <c r="F2072" s="40">
        <f>IF(A2072="","",IFERROR(IF(D2072=Spese!$G$91,Spese!$L$91-Spese!$M$91*(Spese!$G$91-1),Spese!$M$91),""))</f>
        <v/>
      </c>
      <c r="G2072" s="9">
        <f>IF(A2072="","",IFERROR(IF(Spese!$K$91="Annullato","Annullata",IF(Spese!$K$91="Sospeso","Sospesa",IF(Spese!$K$91="Da valutare","Da valutare",IF(E2072="","Da completare",IF(D2072&lt;=Spese!$J$91,"Saldata",IF(E2072&lt;Parametri!$B$3,"Scaduta",IF(E2072&lt;=Parametri!$B$3+Parametri!$B$4,"In scadenza","Programmata"))))))),"Da completare"))</f>
        <v/>
      </c>
      <c r="H2072" s="27">
        <f>IF(A2072="","",Spese!$D$91)</f>
        <v/>
      </c>
    </row>
    <row r="2073">
      <c r="A2073" s="5">
        <f>IFERROR(IF(OR(Spese!$A$91="",5&gt;Spese!$G$91),"",Spese!$A$91),"")</f>
        <v/>
      </c>
      <c r="B2073" s="23">
        <f>IF(A2073="","",Spese!$B$91)</f>
        <v/>
      </c>
      <c r="C2073" s="23">
        <f>IF(A2073="","",Spese!$C$91)</f>
        <v/>
      </c>
      <c r="D2073" s="6">
        <f>IF(A2073="","",5)</f>
        <v/>
      </c>
      <c r="E2073" s="21">
        <f>IF(A2073="","",IFERROR(EDATE(Spese!$I$91,(D2073-1)*Spese!$H$91),""))</f>
        <v/>
      </c>
      <c r="F2073" s="38">
        <f>IF(A2073="","",IFERROR(IF(D2073=Spese!$G$91,Spese!$L$91-Spese!$M$91*(Spese!$G$91-1),Spese!$M$91),""))</f>
        <v/>
      </c>
      <c r="G2073" s="5">
        <f>IF(A2073="","",IFERROR(IF(Spese!$K$91="Annullato","Annullata",IF(Spese!$K$91="Sospeso","Sospesa",IF(Spese!$K$91="Da valutare","Da valutare",IF(E2073="","Da completare",IF(D2073&lt;=Spese!$J$91,"Saldata",IF(E2073&lt;Parametri!$B$3,"Scaduta",IF(E2073&lt;=Parametri!$B$3+Parametri!$B$4,"In scadenza","Programmata"))))))),"Da completare"))</f>
        <v/>
      </c>
      <c r="H2073" s="23">
        <f>IF(A2073="","",Spese!$D$91)</f>
        <v/>
      </c>
    </row>
    <row r="2074">
      <c r="A2074" s="9">
        <f>IFERROR(IF(OR(Spese!$A$91="",6&gt;Spese!$G$91),"",Spese!$A$91),"")</f>
        <v/>
      </c>
      <c r="B2074" s="27">
        <f>IF(A2074="","",Spese!$B$91)</f>
        <v/>
      </c>
      <c r="C2074" s="27">
        <f>IF(A2074="","",Spese!$C$91)</f>
        <v/>
      </c>
      <c r="D2074" s="10">
        <f>IF(A2074="","",6)</f>
        <v/>
      </c>
      <c r="E2074" s="25">
        <f>IF(A2074="","",IFERROR(EDATE(Spese!$I$91,(D2074-1)*Spese!$H$91),""))</f>
        <v/>
      </c>
      <c r="F2074" s="40">
        <f>IF(A2074="","",IFERROR(IF(D2074=Spese!$G$91,Spese!$L$91-Spese!$M$91*(Spese!$G$91-1),Spese!$M$91),""))</f>
        <v/>
      </c>
      <c r="G2074" s="9">
        <f>IF(A2074="","",IFERROR(IF(Spese!$K$91="Annullato","Annullata",IF(Spese!$K$91="Sospeso","Sospesa",IF(Spese!$K$91="Da valutare","Da valutare",IF(E2074="","Da completare",IF(D2074&lt;=Spese!$J$91,"Saldata",IF(E2074&lt;Parametri!$B$3,"Scaduta",IF(E2074&lt;=Parametri!$B$3+Parametri!$B$4,"In scadenza","Programmata"))))))),"Da completare"))</f>
        <v/>
      </c>
      <c r="H2074" s="27">
        <f>IF(A2074="","",Spese!$D$91)</f>
        <v/>
      </c>
    </row>
    <row r="2075">
      <c r="A2075" s="5">
        <f>IFERROR(IF(OR(Spese!$A$91="",7&gt;Spese!$G$91),"",Spese!$A$91),"")</f>
        <v/>
      </c>
      <c r="B2075" s="23">
        <f>IF(A2075="","",Spese!$B$91)</f>
        <v/>
      </c>
      <c r="C2075" s="23">
        <f>IF(A2075="","",Spese!$C$91)</f>
        <v/>
      </c>
      <c r="D2075" s="6">
        <f>IF(A2075="","",7)</f>
        <v/>
      </c>
      <c r="E2075" s="21">
        <f>IF(A2075="","",IFERROR(EDATE(Spese!$I$91,(D2075-1)*Spese!$H$91),""))</f>
        <v/>
      </c>
      <c r="F2075" s="38">
        <f>IF(A2075="","",IFERROR(IF(D2075=Spese!$G$91,Spese!$L$91-Spese!$M$91*(Spese!$G$91-1),Spese!$M$91),""))</f>
        <v/>
      </c>
      <c r="G2075" s="5">
        <f>IF(A2075="","",IFERROR(IF(Spese!$K$91="Annullato","Annullata",IF(Spese!$K$91="Sospeso","Sospesa",IF(Spese!$K$91="Da valutare","Da valutare",IF(E2075="","Da completare",IF(D2075&lt;=Spese!$J$91,"Saldata",IF(E2075&lt;Parametri!$B$3,"Scaduta",IF(E2075&lt;=Parametri!$B$3+Parametri!$B$4,"In scadenza","Programmata"))))))),"Da completare"))</f>
        <v/>
      </c>
      <c r="H2075" s="23">
        <f>IF(A2075="","",Spese!$D$91)</f>
        <v/>
      </c>
    </row>
    <row r="2076">
      <c r="A2076" s="9">
        <f>IFERROR(IF(OR(Spese!$A$91="",8&gt;Spese!$G$91),"",Spese!$A$91),"")</f>
        <v/>
      </c>
      <c r="B2076" s="27">
        <f>IF(A2076="","",Spese!$B$91)</f>
        <v/>
      </c>
      <c r="C2076" s="27">
        <f>IF(A2076="","",Spese!$C$91)</f>
        <v/>
      </c>
      <c r="D2076" s="10">
        <f>IF(A2076="","",8)</f>
        <v/>
      </c>
      <c r="E2076" s="25">
        <f>IF(A2076="","",IFERROR(EDATE(Spese!$I$91,(D2076-1)*Spese!$H$91),""))</f>
        <v/>
      </c>
      <c r="F2076" s="40">
        <f>IF(A2076="","",IFERROR(IF(D2076=Spese!$G$91,Spese!$L$91-Spese!$M$91*(Spese!$G$91-1),Spese!$M$91),""))</f>
        <v/>
      </c>
      <c r="G2076" s="9">
        <f>IF(A2076="","",IFERROR(IF(Spese!$K$91="Annullato","Annullata",IF(Spese!$K$91="Sospeso","Sospesa",IF(Spese!$K$91="Da valutare","Da valutare",IF(E2076="","Da completare",IF(D2076&lt;=Spese!$J$91,"Saldata",IF(E2076&lt;Parametri!$B$3,"Scaduta",IF(E2076&lt;=Parametri!$B$3+Parametri!$B$4,"In scadenza","Programmata"))))))),"Da completare"))</f>
        <v/>
      </c>
      <c r="H2076" s="27">
        <f>IF(A2076="","",Spese!$D$91)</f>
        <v/>
      </c>
    </row>
    <row r="2077">
      <c r="A2077" s="5">
        <f>IFERROR(IF(OR(Spese!$A$91="",9&gt;Spese!$G$91),"",Spese!$A$91),"")</f>
        <v/>
      </c>
      <c r="B2077" s="23">
        <f>IF(A2077="","",Spese!$B$91)</f>
        <v/>
      </c>
      <c r="C2077" s="23">
        <f>IF(A2077="","",Spese!$C$91)</f>
        <v/>
      </c>
      <c r="D2077" s="6">
        <f>IF(A2077="","",9)</f>
        <v/>
      </c>
      <c r="E2077" s="21">
        <f>IF(A2077="","",IFERROR(EDATE(Spese!$I$91,(D2077-1)*Spese!$H$91),""))</f>
        <v/>
      </c>
      <c r="F2077" s="38">
        <f>IF(A2077="","",IFERROR(IF(D2077=Spese!$G$91,Spese!$L$91-Spese!$M$91*(Spese!$G$91-1),Spese!$M$91),""))</f>
        <v/>
      </c>
      <c r="G2077" s="5">
        <f>IF(A2077="","",IFERROR(IF(Spese!$K$91="Annullato","Annullata",IF(Spese!$K$91="Sospeso","Sospesa",IF(Spese!$K$91="Da valutare","Da valutare",IF(E2077="","Da completare",IF(D2077&lt;=Spese!$J$91,"Saldata",IF(E2077&lt;Parametri!$B$3,"Scaduta",IF(E2077&lt;=Parametri!$B$3+Parametri!$B$4,"In scadenza","Programmata"))))))),"Da completare"))</f>
        <v/>
      </c>
      <c r="H2077" s="23">
        <f>IF(A2077="","",Spese!$D$91)</f>
        <v/>
      </c>
    </row>
    <row r="2078">
      <c r="A2078" s="9">
        <f>IFERROR(IF(OR(Spese!$A$91="",10&gt;Spese!$G$91),"",Spese!$A$91),"")</f>
        <v/>
      </c>
      <c r="B2078" s="27">
        <f>IF(A2078="","",Spese!$B$91)</f>
        <v/>
      </c>
      <c r="C2078" s="27">
        <f>IF(A2078="","",Spese!$C$91)</f>
        <v/>
      </c>
      <c r="D2078" s="10">
        <f>IF(A2078="","",10)</f>
        <v/>
      </c>
      <c r="E2078" s="25">
        <f>IF(A2078="","",IFERROR(EDATE(Spese!$I$91,(D2078-1)*Spese!$H$91),""))</f>
        <v/>
      </c>
      <c r="F2078" s="40">
        <f>IF(A2078="","",IFERROR(IF(D2078=Spese!$G$91,Spese!$L$91-Spese!$M$91*(Spese!$G$91-1),Spese!$M$91),""))</f>
        <v/>
      </c>
      <c r="G2078" s="9">
        <f>IF(A2078="","",IFERROR(IF(Spese!$K$91="Annullato","Annullata",IF(Spese!$K$91="Sospeso","Sospesa",IF(Spese!$K$91="Da valutare","Da valutare",IF(E2078="","Da completare",IF(D2078&lt;=Spese!$J$91,"Saldata",IF(E2078&lt;Parametri!$B$3,"Scaduta",IF(E2078&lt;=Parametri!$B$3+Parametri!$B$4,"In scadenza","Programmata"))))))),"Da completare"))</f>
        <v/>
      </c>
      <c r="H2078" s="27">
        <f>IF(A2078="","",Spese!$D$91)</f>
        <v/>
      </c>
    </row>
    <row r="2079">
      <c r="A2079" s="5">
        <f>IFERROR(IF(OR(Spese!$A$91="",11&gt;Spese!$G$91),"",Spese!$A$91),"")</f>
        <v/>
      </c>
      <c r="B2079" s="23">
        <f>IF(A2079="","",Spese!$B$91)</f>
        <v/>
      </c>
      <c r="C2079" s="23">
        <f>IF(A2079="","",Spese!$C$91)</f>
        <v/>
      </c>
      <c r="D2079" s="6">
        <f>IF(A2079="","",11)</f>
        <v/>
      </c>
      <c r="E2079" s="21">
        <f>IF(A2079="","",IFERROR(EDATE(Spese!$I$91,(D2079-1)*Spese!$H$91),""))</f>
        <v/>
      </c>
      <c r="F2079" s="38">
        <f>IF(A2079="","",IFERROR(IF(D2079=Spese!$G$91,Spese!$L$91-Spese!$M$91*(Spese!$G$91-1),Spese!$M$91),""))</f>
        <v/>
      </c>
      <c r="G2079" s="5">
        <f>IF(A2079="","",IFERROR(IF(Spese!$K$91="Annullato","Annullata",IF(Spese!$K$91="Sospeso","Sospesa",IF(Spese!$K$91="Da valutare","Da valutare",IF(E2079="","Da completare",IF(D2079&lt;=Spese!$J$91,"Saldata",IF(E2079&lt;Parametri!$B$3,"Scaduta",IF(E2079&lt;=Parametri!$B$3+Parametri!$B$4,"In scadenza","Programmata"))))))),"Da completare"))</f>
        <v/>
      </c>
      <c r="H2079" s="23">
        <f>IF(A2079="","",Spese!$D$91)</f>
        <v/>
      </c>
    </row>
    <row r="2080">
      <c r="A2080" s="9">
        <f>IFERROR(IF(OR(Spese!$A$91="",12&gt;Spese!$G$91),"",Spese!$A$91),"")</f>
        <v/>
      </c>
      <c r="B2080" s="27">
        <f>IF(A2080="","",Spese!$B$91)</f>
        <v/>
      </c>
      <c r="C2080" s="27">
        <f>IF(A2080="","",Spese!$C$91)</f>
        <v/>
      </c>
      <c r="D2080" s="10">
        <f>IF(A2080="","",12)</f>
        <v/>
      </c>
      <c r="E2080" s="25">
        <f>IF(A2080="","",IFERROR(EDATE(Spese!$I$91,(D2080-1)*Spese!$H$91),""))</f>
        <v/>
      </c>
      <c r="F2080" s="40">
        <f>IF(A2080="","",IFERROR(IF(D2080=Spese!$G$91,Spese!$L$91-Spese!$M$91*(Spese!$G$91-1),Spese!$M$91),""))</f>
        <v/>
      </c>
      <c r="G2080" s="9">
        <f>IF(A2080="","",IFERROR(IF(Spese!$K$91="Annullato","Annullata",IF(Spese!$K$91="Sospeso","Sospesa",IF(Spese!$K$91="Da valutare","Da valutare",IF(E2080="","Da completare",IF(D2080&lt;=Spese!$J$91,"Saldata",IF(E2080&lt;Parametri!$B$3,"Scaduta",IF(E2080&lt;=Parametri!$B$3+Parametri!$B$4,"In scadenza","Programmata"))))))),"Da completare"))</f>
        <v/>
      </c>
      <c r="H2080" s="27">
        <f>IF(A2080="","",Spese!$D$91)</f>
        <v/>
      </c>
    </row>
    <row r="2081">
      <c r="A2081" s="5">
        <f>IFERROR(IF(OR(Spese!$A$91="",13&gt;Spese!$G$91),"",Spese!$A$91),"")</f>
        <v/>
      </c>
      <c r="B2081" s="23">
        <f>IF(A2081="","",Spese!$B$91)</f>
        <v/>
      </c>
      <c r="C2081" s="23">
        <f>IF(A2081="","",Spese!$C$91)</f>
        <v/>
      </c>
      <c r="D2081" s="6">
        <f>IF(A2081="","",13)</f>
        <v/>
      </c>
      <c r="E2081" s="21">
        <f>IF(A2081="","",IFERROR(EDATE(Spese!$I$91,(D2081-1)*Spese!$H$91),""))</f>
        <v/>
      </c>
      <c r="F2081" s="38">
        <f>IF(A2081="","",IFERROR(IF(D2081=Spese!$G$91,Spese!$L$91-Spese!$M$91*(Spese!$G$91-1),Spese!$M$91),""))</f>
        <v/>
      </c>
      <c r="G2081" s="5">
        <f>IF(A2081="","",IFERROR(IF(Spese!$K$91="Annullato","Annullata",IF(Spese!$K$91="Sospeso","Sospesa",IF(Spese!$K$91="Da valutare","Da valutare",IF(E2081="","Da completare",IF(D2081&lt;=Spese!$J$91,"Saldata",IF(E2081&lt;Parametri!$B$3,"Scaduta",IF(E2081&lt;=Parametri!$B$3+Parametri!$B$4,"In scadenza","Programmata"))))))),"Da completare"))</f>
        <v/>
      </c>
      <c r="H2081" s="23">
        <f>IF(A2081="","",Spese!$D$91)</f>
        <v/>
      </c>
    </row>
    <row r="2082">
      <c r="A2082" s="9">
        <f>IFERROR(IF(OR(Spese!$A$91="",14&gt;Spese!$G$91),"",Spese!$A$91),"")</f>
        <v/>
      </c>
      <c r="B2082" s="27">
        <f>IF(A2082="","",Spese!$B$91)</f>
        <v/>
      </c>
      <c r="C2082" s="27">
        <f>IF(A2082="","",Spese!$C$91)</f>
        <v/>
      </c>
      <c r="D2082" s="10">
        <f>IF(A2082="","",14)</f>
        <v/>
      </c>
      <c r="E2082" s="25">
        <f>IF(A2082="","",IFERROR(EDATE(Spese!$I$91,(D2082-1)*Spese!$H$91),""))</f>
        <v/>
      </c>
      <c r="F2082" s="40">
        <f>IF(A2082="","",IFERROR(IF(D2082=Spese!$G$91,Spese!$L$91-Spese!$M$91*(Spese!$G$91-1),Spese!$M$91),""))</f>
        <v/>
      </c>
      <c r="G2082" s="9">
        <f>IF(A2082="","",IFERROR(IF(Spese!$K$91="Annullato","Annullata",IF(Spese!$K$91="Sospeso","Sospesa",IF(Spese!$K$91="Da valutare","Da valutare",IF(E2082="","Da completare",IF(D2082&lt;=Spese!$J$91,"Saldata",IF(E2082&lt;Parametri!$B$3,"Scaduta",IF(E2082&lt;=Parametri!$B$3+Parametri!$B$4,"In scadenza","Programmata"))))))),"Da completare"))</f>
        <v/>
      </c>
      <c r="H2082" s="27">
        <f>IF(A2082="","",Spese!$D$91)</f>
        <v/>
      </c>
    </row>
    <row r="2083">
      <c r="A2083" s="5">
        <f>IFERROR(IF(OR(Spese!$A$91="",15&gt;Spese!$G$91),"",Spese!$A$91),"")</f>
        <v/>
      </c>
      <c r="B2083" s="23">
        <f>IF(A2083="","",Spese!$B$91)</f>
        <v/>
      </c>
      <c r="C2083" s="23">
        <f>IF(A2083="","",Spese!$C$91)</f>
        <v/>
      </c>
      <c r="D2083" s="6">
        <f>IF(A2083="","",15)</f>
        <v/>
      </c>
      <c r="E2083" s="21">
        <f>IF(A2083="","",IFERROR(EDATE(Spese!$I$91,(D2083-1)*Spese!$H$91),""))</f>
        <v/>
      </c>
      <c r="F2083" s="38">
        <f>IF(A2083="","",IFERROR(IF(D2083=Spese!$G$91,Spese!$L$91-Spese!$M$91*(Spese!$G$91-1),Spese!$M$91),""))</f>
        <v/>
      </c>
      <c r="G2083" s="5">
        <f>IF(A2083="","",IFERROR(IF(Spese!$K$91="Annullato","Annullata",IF(Spese!$K$91="Sospeso","Sospesa",IF(Spese!$K$91="Da valutare","Da valutare",IF(E2083="","Da completare",IF(D2083&lt;=Spese!$J$91,"Saldata",IF(E2083&lt;Parametri!$B$3,"Scaduta",IF(E2083&lt;=Parametri!$B$3+Parametri!$B$4,"In scadenza","Programmata"))))))),"Da completare"))</f>
        <v/>
      </c>
      <c r="H2083" s="23">
        <f>IF(A2083="","",Spese!$D$91)</f>
        <v/>
      </c>
    </row>
    <row r="2084">
      <c r="A2084" s="9">
        <f>IFERROR(IF(OR(Spese!$A$91="",16&gt;Spese!$G$91),"",Spese!$A$91),"")</f>
        <v/>
      </c>
      <c r="B2084" s="27">
        <f>IF(A2084="","",Spese!$B$91)</f>
        <v/>
      </c>
      <c r="C2084" s="27">
        <f>IF(A2084="","",Spese!$C$91)</f>
        <v/>
      </c>
      <c r="D2084" s="10">
        <f>IF(A2084="","",16)</f>
        <v/>
      </c>
      <c r="E2084" s="25">
        <f>IF(A2084="","",IFERROR(EDATE(Spese!$I$91,(D2084-1)*Spese!$H$91),""))</f>
        <v/>
      </c>
      <c r="F2084" s="40">
        <f>IF(A2084="","",IFERROR(IF(D2084=Spese!$G$91,Spese!$L$91-Spese!$M$91*(Spese!$G$91-1),Spese!$M$91),""))</f>
        <v/>
      </c>
      <c r="G2084" s="9">
        <f>IF(A2084="","",IFERROR(IF(Spese!$K$91="Annullato","Annullata",IF(Spese!$K$91="Sospeso","Sospesa",IF(Spese!$K$91="Da valutare","Da valutare",IF(E2084="","Da completare",IF(D2084&lt;=Spese!$J$91,"Saldata",IF(E2084&lt;Parametri!$B$3,"Scaduta",IF(E2084&lt;=Parametri!$B$3+Parametri!$B$4,"In scadenza","Programmata"))))))),"Da completare"))</f>
        <v/>
      </c>
      <c r="H2084" s="27">
        <f>IF(A2084="","",Spese!$D$91)</f>
        <v/>
      </c>
    </row>
    <row r="2085">
      <c r="A2085" s="5">
        <f>IFERROR(IF(OR(Spese!$A$91="",17&gt;Spese!$G$91),"",Spese!$A$91),"")</f>
        <v/>
      </c>
      <c r="B2085" s="23">
        <f>IF(A2085="","",Spese!$B$91)</f>
        <v/>
      </c>
      <c r="C2085" s="23">
        <f>IF(A2085="","",Spese!$C$91)</f>
        <v/>
      </c>
      <c r="D2085" s="6">
        <f>IF(A2085="","",17)</f>
        <v/>
      </c>
      <c r="E2085" s="21">
        <f>IF(A2085="","",IFERROR(EDATE(Spese!$I$91,(D2085-1)*Spese!$H$91),""))</f>
        <v/>
      </c>
      <c r="F2085" s="38">
        <f>IF(A2085="","",IFERROR(IF(D2085=Spese!$G$91,Spese!$L$91-Spese!$M$91*(Spese!$G$91-1),Spese!$M$91),""))</f>
        <v/>
      </c>
      <c r="G2085" s="5">
        <f>IF(A2085="","",IFERROR(IF(Spese!$K$91="Annullato","Annullata",IF(Spese!$K$91="Sospeso","Sospesa",IF(Spese!$K$91="Da valutare","Da valutare",IF(E2085="","Da completare",IF(D2085&lt;=Spese!$J$91,"Saldata",IF(E2085&lt;Parametri!$B$3,"Scaduta",IF(E2085&lt;=Parametri!$B$3+Parametri!$B$4,"In scadenza","Programmata"))))))),"Da completare"))</f>
        <v/>
      </c>
      <c r="H2085" s="23">
        <f>IF(A2085="","",Spese!$D$91)</f>
        <v/>
      </c>
    </row>
    <row r="2086">
      <c r="A2086" s="9">
        <f>IFERROR(IF(OR(Spese!$A$91="",18&gt;Spese!$G$91),"",Spese!$A$91),"")</f>
        <v/>
      </c>
      <c r="B2086" s="27">
        <f>IF(A2086="","",Spese!$B$91)</f>
        <v/>
      </c>
      <c r="C2086" s="27">
        <f>IF(A2086="","",Spese!$C$91)</f>
        <v/>
      </c>
      <c r="D2086" s="10">
        <f>IF(A2086="","",18)</f>
        <v/>
      </c>
      <c r="E2086" s="25">
        <f>IF(A2086="","",IFERROR(EDATE(Spese!$I$91,(D2086-1)*Spese!$H$91),""))</f>
        <v/>
      </c>
      <c r="F2086" s="40">
        <f>IF(A2086="","",IFERROR(IF(D2086=Spese!$G$91,Spese!$L$91-Spese!$M$91*(Spese!$G$91-1),Spese!$M$91),""))</f>
        <v/>
      </c>
      <c r="G2086" s="9">
        <f>IF(A2086="","",IFERROR(IF(Spese!$K$91="Annullato","Annullata",IF(Spese!$K$91="Sospeso","Sospesa",IF(Spese!$K$91="Da valutare","Da valutare",IF(E2086="","Da completare",IF(D2086&lt;=Spese!$J$91,"Saldata",IF(E2086&lt;Parametri!$B$3,"Scaduta",IF(E2086&lt;=Parametri!$B$3+Parametri!$B$4,"In scadenza","Programmata"))))))),"Da completare"))</f>
        <v/>
      </c>
      <c r="H2086" s="27">
        <f>IF(A2086="","",Spese!$D$91)</f>
        <v/>
      </c>
    </row>
    <row r="2087">
      <c r="A2087" s="5">
        <f>IFERROR(IF(OR(Spese!$A$91="",19&gt;Spese!$G$91),"",Spese!$A$91),"")</f>
        <v/>
      </c>
      <c r="B2087" s="23">
        <f>IF(A2087="","",Spese!$B$91)</f>
        <v/>
      </c>
      <c r="C2087" s="23">
        <f>IF(A2087="","",Spese!$C$91)</f>
        <v/>
      </c>
      <c r="D2087" s="6">
        <f>IF(A2087="","",19)</f>
        <v/>
      </c>
      <c r="E2087" s="21">
        <f>IF(A2087="","",IFERROR(EDATE(Spese!$I$91,(D2087-1)*Spese!$H$91),""))</f>
        <v/>
      </c>
      <c r="F2087" s="38">
        <f>IF(A2087="","",IFERROR(IF(D2087=Spese!$G$91,Spese!$L$91-Spese!$M$91*(Spese!$G$91-1),Spese!$M$91),""))</f>
        <v/>
      </c>
      <c r="G2087" s="5">
        <f>IF(A2087="","",IFERROR(IF(Spese!$K$91="Annullato","Annullata",IF(Spese!$K$91="Sospeso","Sospesa",IF(Spese!$K$91="Da valutare","Da valutare",IF(E2087="","Da completare",IF(D2087&lt;=Spese!$J$91,"Saldata",IF(E2087&lt;Parametri!$B$3,"Scaduta",IF(E2087&lt;=Parametri!$B$3+Parametri!$B$4,"In scadenza","Programmata"))))))),"Da completare"))</f>
        <v/>
      </c>
      <c r="H2087" s="23">
        <f>IF(A2087="","",Spese!$D$91)</f>
        <v/>
      </c>
    </row>
    <row r="2088">
      <c r="A2088" s="9">
        <f>IFERROR(IF(OR(Spese!$A$91="",20&gt;Spese!$G$91),"",Spese!$A$91),"")</f>
        <v/>
      </c>
      <c r="B2088" s="27">
        <f>IF(A2088="","",Spese!$B$91)</f>
        <v/>
      </c>
      <c r="C2088" s="27">
        <f>IF(A2088="","",Spese!$C$91)</f>
        <v/>
      </c>
      <c r="D2088" s="10">
        <f>IF(A2088="","",20)</f>
        <v/>
      </c>
      <c r="E2088" s="25">
        <f>IF(A2088="","",IFERROR(EDATE(Spese!$I$91,(D2088-1)*Spese!$H$91),""))</f>
        <v/>
      </c>
      <c r="F2088" s="40">
        <f>IF(A2088="","",IFERROR(IF(D2088=Spese!$G$91,Spese!$L$91-Spese!$M$91*(Spese!$G$91-1),Spese!$M$91),""))</f>
        <v/>
      </c>
      <c r="G2088" s="9">
        <f>IF(A2088="","",IFERROR(IF(Spese!$K$91="Annullato","Annullata",IF(Spese!$K$91="Sospeso","Sospesa",IF(Spese!$K$91="Da valutare","Da valutare",IF(E2088="","Da completare",IF(D2088&lt;=Spese!$J$91,"Saldata",IF(E2088&lt;Parametri!$B$3,"Scaduta",IF(E2088&lt;=Parametri!$B$3+Parametri!$B$4,"In scadenza","Programmata"))))))),"Da completare"))</f>
        <v/>
      </c>
      <c r="H2088" s="27">
        <f>IF(A2088="","",Spese!$D$91)</f>
        <v/>
      </c>
    </row>
    <row r="2089">
      <c r="A2089" s="5">
        <f>IFERROR(IF(OR(Spese!$A$91="",21&gt;Spese!$G$91),"",Spese!$A$91),"")</f>
        <v/>
      </c>
      <c r="B2089" s="23">
        <f>IF(A2089="","",Spese!$B$91)</f>
        <v/>
      </c>
      <c r="C2089" s="23">
        <f>IF(A2089="","",Spese!$C$91)</f>
        <v/>
      </c>
      <c r="D2089" s="6">
        <f>IF(A2089="","",21)</f>
        <v/>
      </c>
      <c r="E2089" s="21">
        <f>IF(A2089="","",IFERROR(EDATE(Spese!$I$91,(D2089-1)*Spese!$H$91),""))</f>
        <v/>
      </c>
      <c r="F2089" s="38">
        <f>IF(A2089="","",IFERROR(IF(D2089=Spese!$G$91,Spese!$L$91-Spese!$M$91*(Spese!$G$91-1),Spese!$M$91),""))</f>
        <v/>
      </c>
      <c r="G2089" s="5">
        <f>IF(A2089="","",IFERROR(IF(Spese!$K$91="Annullato","Annullata",IF(Spese!$K$91="Sospeso","Sospesa",IF(Spese!$K$91="Da valutare","Da valutare",IF(E2089="","Da completare",IF(D2089&lt;=Spese!$J$91,"Saldata",IF(E2089&lt;Parametri!$B$3,"Scaduta",IF(E2089&lt;=Parametri!$B$3+Parametri!$B$4,"In scadenza","Programmata"))))))),"Da completare"))</f>
        <v/>
      </c>
      <c r="H2089" s="23">
        <f>IF(A2089="","",Spese!$D$91)</f>
        <v/>
      </c>
    </row>
    <row r="2090">
      <c r="A2090" s="9">
        <f>IFERROR(IF(OR(Spese!$A$91="",22&gt;Spese!$G$91),"",Spese!$A$91),"")</f>
        <v/>
      </c>
      <c r="B2090" s="27">
        <f>IF(A2090="","",Spese!$B$91)</f>
        <v/>
      </c>
      <c r="C2090" s="27">
        <f>IF(A2090="","",Spese!$C$91)</f>
        <v/>
      </c>
      <c r="D2090" s="10">
        <f>IF(A2090="","",22)</f>
        <v/>
      </c>
      <c r="E2090" s="25">
        <f>IF(A2090="","",IFERROR(EDATE(Spese!$I$91,(D2090-1)*Spese!$H$91),""))</f>
        <v/>
      </c>
      <c r="F2090" s="40">
        <f>IF(A2090="","",IFERROR(IF(D2090=Spese!$G$91,Spese!$L$91-Spese!$M$91*(Spese!$G$91-1),Spese!$M$91),""))</f>
        <v/>
      </c>
      <c r="G2090" s="9">
        <f>IF(A2090="","",IFERROR(IF(Spese!$K$91="Annullato","Annullata",IF(Spese!$K$91="Sospeso","Sospesa",IF(Spese!$K$91="Da valutare","Da valutare",IF(E2090="","Da completare",IF(D2090&lt;=Spese!$J$91,"Saldata",IF(E2090&lt;Parametri!$B$3,"Scaduta",IF(E2090&lt;=Parametri!$B$3+Parametri!$B$4,"In scadenza","Programmata"))))))),"Da completare"))</f>
        <v/>
      </c>
      <c r="H2090" s="27">
        <f>IF(A2090="","",Spese!$D$91)</f>
        <v/>
      </c>
    </row>
    <row r="2091">
      <c r="A2091" s="5">
        <f>IFERROR(IF(OR(Spese!$A$91="",23&gt;Spese!$G$91),"",Spese!$A$91),"")</f>
        <v/>
      </c>
      <c r="B2091" s="23">
        <f>IF(A2091="","",Spese!$B$91)</f>
        <v/>
      </c>
      <c r="C2091" s="23">
        <f>IF(A2091="","",Spese!$C$91)</f>
        <v/>
      </c>
      <c r="D2091" s="6">
        <f>IF(A2091="","",23)</f>
        <v/>
      </c>
      <c r="E2091" s="21">
        <f>IF(A2091="","",IFERROR(EDATE(Spese!$I$91,(D2091-1)*Spese!$H$91),""))</f>
        <v/>
      </c>
      <c r="F2091" s="38">
        <f>IF(A2091="","",IFERROR(IF(D2091=Spese!$G$91,Spese!$L$91-Spese!$M$91*(Spese!$G$91-1),Spese!$M$91),""))</f>
        <v/>
      </c>
      <c r="G2091" s="5">
        <f>IF(A2091="","",IFERROR(IF(Spese!$K$91="Annullato","Annullata",IF(Spese!$K$91="Sospeso","Sospesa",IF(Spese!$K$91="Da valutare","Da valutare",IF(E2091="","Da completare",IF(D2091&lt;=Spese!$J$91,"Saldata",IF(E2091&lt;Parametri!$B$3,"Scaduta",IF(E2091&lt;=Parametri!$B$3+Parametri!$B$4,"In scadenza","Programmata"))))))),"Da completare"))</f>
        <v/>
      </c>
      <c r="H2091" s="23">
        <f>IF(A2091="","",Spese!$D$91)</f>
        <v/>
      </c>
    </row>
    <row r="2092">
      <c r="A2092" s="9">
        <f>IFERROR(IF(OR(Spese!$A$91="",24&gt;Spese!$G$91),"",Spese!$A$91),"")</f>
        <v/>
      </c>
      <c r="B2092" s="27">
        <f>IF(A2092="","",Spese!$B$91)</f>
        <v/>
      </c>
      <c r="C2092" s="27">
        <f>IF(A2092="","",Spese!$C$91)</f>
        <v/>
      </c>
      <c r="D2092" s="10">
        <f>IF(A2092="","",24)</f>
        <v/>
      </c>
      <c r="E2092" s="25">
        <f>IF(A2092="","",IFERROR(EDATE(Spese!$I$91,(D2092-1)*Spese!$H$91),""))</f>
        <v/>
      </c>
      <c r="F2092" s="40">
        <f>IF(A2092="","",IFERROR(IF(D2092=Spese!$G$91,Spese!$L$91-Spese!$M$91*(Spese!$G$91-1),Spese!$M$91),""))</f>
        <v/>
      </c>
      <c r="G2092" s="9">
        <f>IF(A2092="","",IFERROR(IF(Spese!$K$91="Annullato","Annullata",IF(Spese!$K$91="Sospeso","Sospesa",IF(Spese!$K$91="Da valutare","Da valutare",IF(E2092="","Da completare",IF(D2092&lt;=Spese!$J$91,"Saldata",IF(E2092&lt;Parametri!$B$3,"Scaduta",IF(E2092&lt;=Parametri!$B$3+Parametri!$B$4,"In scadenza","Programmata"))))))),"Da completare"))</f>
        <v/>
      </c>
      <c r="H2092" s="27">
        <f>IF(A2092="","",Spese!$D$91)</f>
        <v/>
      </c>
    </row>
    <row r="2093">
      <c r="A2093" s="5">
        <f>IFERROR(IF(OR(Spese!$A$92="",1&gt;Spese!$G$92),"",Spese!$A$92),"")</f>
        <v/>
      </c>
      <c r="B2093" s="23">
        <f>IF(A2093="","",Spese!$B$92)</f>
        <v/>
      </c>
      <c r="C2093" s="23">
        <f>IF(A2093="","",Spese!$C$92)</f>
        <v/>
      </c>
      <c r="D2093" s="6">
        <f>IF(A2093="","",1)</f>
        <v/>
      </c>
      <c r="E2093" s="21">
        <f>IF(A2093="","",IFERROR(EDATE(Spese!$I$92,(D2093-1)*Spese!$H$92),""))</f>
        <v/>
      </c>
      <c r="F2093" s="38">
        <f>IF(A2093="","",IFERROR(IF(D2093=Spese!$G$92,Spese!$L$92-Spese!$M$92*(Spese!$G$92-1),Spese!$M$92),""))</f>
        <v/>
      </c>
      <c r="G2093" s="5">
        <f>IF(A2093="","",IFERROR(IF(Spese!$K$92="Annullato","Annullata",IF(Spese!$K$92="Sospeso","Sospesa",IF(Spese!$K$92="Da valutare","Da valutare",IF(E2093="","Da completare",IF(D2093&lt;=Spese!$J$92,"Saldata",IF(E2093&lt;Parametri!$B$3,"Scaduta",IF(E2093&lt;=Parametri!$B$3+Parametri!$B$4,"In scadenza","Programmata"))))))),"Da completare"))</f>
        <v/>
      </c>
      <c r="H2093" s="23">
        <f>IF(A2093="","",Spese!$D$92)</f>
        <v/>
      </c>
    </row>
    <row r="2094">
      <c r="A2094" s="9">
        <f>IFERROR(IF(OR(Spese!$A$92="",2&gt;Spese!$G$92),"",Spese!$A$92),"")</f>
        <v/>
      </c>
      <c r="B2094" s="27">
        <f>IF(A2094="","",Spese!$B$92)</f>
        <v/>
      </c>
      <c r="C2094" s="27">
        <f>IF(A2094="","",Spese!$C$92)</f>
        <v/>
      </c>
      <c r="D2094" s="10">
        <f>IF(A2094="","",2)</f>
        <v/>
      </c>
      <c r="E2094" s="25">
        <f>IF(A2094="","",IFERROR(EDATE(Spese!$I$92,(D2094-1)*Spese!$H$92),""))</f>
        <v/>
      </c>
      <c r="F2094" s="40">
        <f>IF(A2094="","",IFERROR(IF(D2094=Spese!$G$92,Spese!$L$92-Spese!$M$92*(Spese!$G$92-1),Spese!$M$92),""))</f>
        <v/>
      </c>
      <c r="G2094" s="9">
        <f>IF(A2094="","",IFERROR(IF(Spese!$K$92="Annullato","Annullata",IF(Spese!$K$92="Sospeso","Sospesa",IF(Spese!$K$92="Da valutare","Da valutare",IF(E2094="","Da completare",IF(D2094&lt;=Spese!$J$92,"Saldata",IF(E2094&lt;Parametri!$B$3,"Scaduta",IF(E2094&lt;=Parametri!$B$3+Parametri!$B$4,"In scadenza","Programmata"))))))),"Da completare"))</f>
        <v/>
      </c>
      <c r="H2094" s="27">
        <f>IF(A2094="","",Spese!$D$92)</f>
        <v/>
      </c>
    </row>
    <row r="2095">
      <c r="A2095" s="5">
        <f>IFERROR(IF(OR(Spese!$A$92="",3&gt;Spese!$G$92),"",Spese!$A$92),"")</f>
        <v/>
      </c>
      <c r="B2095" s="23">
        <f>IF(A2095="","",Spese!$B$92)</f>
        <v/>
      </c>
      <c r="C2095" s="23">
        <f>IF(A2095="","",Spese!$C$92)</f>
        <v/>
      </c>
      <c r="D2095" s="6">
        <f>IF(A2095="","",3)</f>
        <v/>
      </c>
      <c r="E2095" s="21">
        <f>IF(A2095="","",IFERROR(EDATE(Spese!$I$92,(D2095-1)*Spese!$H$92),""))</f>
        <v/>
      </c>
      <c r="F2095" s="38">
        <f>IF(A2095="","",IFERROR(IF(D2095=Spese!$G$92,Spese!$L$92-Spese!$M$92*(Spese!$G$92-1),Spese!$M$92),""))</f>
        <v/>
      </c>
      <c r="G2095" s="5">
        <f>IF(A2095="","",IFERROR(IF(Spese!$K$92="Annullato","Annullata",IF(Spese!$K$92="Sospeso","Sospesa",IF(Spese!$K$92="Da valutare","Da valutare",IF(E2095="","Da completare",IF(D2095&lt;=Spese!$J$92,"Saldata",IF(E2095&lt;Parametri!$B$3,"Scaduta",IF(E2095&lt;=Parametri!$B$3+Parametri!$B$4,"In scadenza","Programmata"))))))),"Da completare"))</f>
        <v/>
      </c>
      <c r="H2095" s="23">
        <f>IF(A2095="","",Spese!$D$92)</f>
        <v/>
      </c>
    </row>
    <row r="2096">
      <c r="A2096" s="9">
        <f>IFERROR(IF(OR(Spese!$A$92="",4&gt;Spese!$G$92),"",Spese!$A$92),"")</f>
        <v/>
      </c>
      <c r="B2096" s="27">
        <f>IF(A2096="","",Spese!$B$92)</f>
        <v/>
      </c>
      <c r="C2096" s="27">
        <f>IF(A2096="","",Spese!$C$92)</f>
        <v/>
      </c>
      <c r="D2096" s="10">
        <f>IF(A2096="","",4)</f>
        <v/>
      </c>
      <c r="E2096" s="25">
        <f>IF(A2096="","",IFERROR(EDATE(Spese!$I$92,(D2096-1)*Spese!$H$92),""))</f>
        <v/>
      </c>
      <c r="F2096" s="40">
        <f>IF(A2096="","",IFERROR(IF(D2096=Spese!$G$92,Spese!$L$92-Spese!$M$92*(Spese!$G$92-1),Spese!$M$92),""))</f>
        <v/>
      </c>
      <c r="G2096" s="9">
        <f>IF(A2096="","",IFERROR(IF(Spese!$K$92="Annullato","Annullata",IF(Spese!$K$92="Sospeso","Sospesa",IF(Spese!$K$92="Da valutare","Da valutare",IF(E2096="","Da completare",IF(D2096&lt;=Spese!$J$92,"Saldata",IF(E2096&lt;Parametri!$B$3,"Scaduta",IF(E2096&lt;=Parametri!$B$3+Parametri!$B$4,"In scadenza","Programmata"))))))),"Da completare"))</f>
        <v/>
      </c>
      <c r="H2096" s="27">
        <f>IF(A2096="","",Spese!$D$92)</f>
        <v/>
      </c>
    </row>
    <row r="2097">
      <c r="A2097" s="5">
        <f>IFERROR(IF(OR(Spese!$A$92="",5&gt;Spese!$G$92),"",Spese!$A$92),"")</f>
        <v/>
      </c>
      <c r="B2097" s="23">
        <f>IF(A2097="","",Spese!$B$92)</f>
        <v/>
      </c>
      <c r="C2097" s="23">
        <f>IF(A2097="","",Spese!$C$92)</f>
        <v/>
      </c>
      <c r="D2097" s="6">
        <f>IF(A2097="","",5)</f>
        <v/>
      </c>
      <c r="E2097" s="21">
        <f>IF(A2097="","",IFERROR(EDATE(Spese!$I$92,(D2097-1)*Spese!$H$92),""))</f>
        <v/>
      </c>
      <c r="F2097" s="38">
        <f>IF(A2097="","",IFERROR(IF(D2097=Spese!$G$92,Spese!$L$92-Spese!$M$92*(Spese!$G$92-1),Spese!$M$92),""))</f>
        <v/>
      </c>
      <c r="G2097" s="5">
        <f>IF(A2097="","",IFERROR(IF(Spese!$K$92="Annullato","Annullata",IF(Spese!$K$92="Sospeso","Sospesa",IF(Spese!$K$92="Da valutare","Da valutare",IF(E2097="","Da completare",IF(D2097&lt;=Spese!$J$92,"Saldata",IF(E2097&lt;Parametri!$B$3,"Scaduta",IF(E2097&lt;=Parametri!$B$3+Parametri!$B$4,"In scadenza","Programmata"))))))),"Da completare"))</f>
        <v/>
      </c>
      <c r="H2097" s="23">
        <f>IF(A2097="","",Spese!$D$92)</f>
        <v/>
      </c>
    </row>
    <row r="2098">
      <c r="A2098" s="9">
        <f>IFERROR(IF(OR(Spese!$A$92="",6&gt;Spese!$G$92),"",Spese!$A$92),"")</f>
        <v/>
      </c>
      <c r="B2098" s="27">
        <f>IF(A2098="","",Spese!$B$92)</f>
        <v/>
      </c>
      <c r="C2098" s="27">
        <f>IF(A2098="","",Spese!$C$92)</f>
        <v/>
      </c>
      <c r="D2098" s="10">
        <f>IF(A2098="","",6)</f>
        <v/>
      </c>
      <c r="E2098" s="25">
        <f>IF(A2098="","",IFERROR(EDATE(Spese!$I$92,(D2098-1)*Spese!$H$92),""))</f>
        <v/>
      </c>
      <c r="F2098" s="40">
        <f>IF(A2098="","",IFERROR(IF(D2098=Spese!$G$92,Spese!$L$92-Spese!$M$92*(Spese!$G$92-1),Spese!$M$92),""))</f>
        <v/>
      </c>
      <c r="G2098" s="9">
        <f>IF(A2098="","",IFERROR(IF(Spese!$K$92="Annullato","Annullata",IF(Spese!$K$92="Sospeso","Sospesa",IF(Spese!$K$92="Da valutare","Da valutare",IF(E2098="","Da completare",IF(D2098&lt;=Spese!$J$92,"Saldata",IF(E2098&lt;Parametri!$B$3,"Scaduta",IF(E2098&lt;=Parametri!$B$3+Parametri!$B$4,"In scadenza","Programmata"))))))),"Da completare"))</f>
        <v/>
      </c>
      <c r="H2098" s="27">
        <f>IF(A2098="","",Spese!$D$92)</f>
        <v/>
      </c>
    </row>
    <row r="2099">
      <c r="A2099" s="5">
        <f>IFERROR(IF(OR(Spese!$A$92="",7&gt;Spese!$G$92),"",Spese!$A$92),"")</f>
        <v/>
      </c>
      <c r="B2099" s="23">
        <f>IF(A2099="","",Spese!$B$92)</f>
        <v/>
      </c>
      <c r="C2099" s="23">
        <f>IF(A2099="","",Spese!$C$92)</f>
        <v/>
      </c>
      <c r="D2099" s="6">
        <f>IF(A2099="","",7)</f>
        <v/>
      </c>
      <c r="E2099" s="21">
        <f>IF(A2099="","",IFERROR(EDATE(Spese!$I$92,(D2099-1)*Spese!$H$92),""))</f>
        <v/>
      </c>
      <c r="F2099" s="38">
        <f>IF(A2099="","",IFERROR(IF(D2099=Spese!$G$92,Spese!$L$92-Spese!$M$92*(Spese!$G$92-1),Spese!$M$92),""))</f>
        <v/>
      </c>
      <c r="G2099" s="5">
        <f>IF(A2099="","",IFERROR(IF(Spese!$K$92="Annullato","Annullata",IF(Spese!$K$92="Sospeso","Sospesa",IF(Spese!$K$92="Da valutare","Da valutare",IF(E2099="","Da completare",IF(D2099&lt;=Spese!$J$92,"Saldata",IF(E2099&lt;Parametri!$B$3,"Scaduta",IF(E2099&lt;=Parametri!$B$3+Parametri!$B$4,"In scadenza","Programmata"))))))),"Da completare"))</f>
        <v/>
      </c>
      <c r="H2099" s="23">
        <f>IF(A2099="","",Spese!$D$92)</f>
        <v/>
      </c>
    </row>
    <row r="2100">
      <c r="A2100" s="9">
        <f>IFERROR(IF(OR(Spese!$A$92="",8&gt;Spese!$G$92),"",Spese!$A$92),"")</f>
        <v/>
      </c>
      <c r="B2100" s="27">
        <f>IF(A2100="","",Spese!$B$92)</f>
        <v/>
      </c>
      <c r="C2100" s="27">
        <f>IF(A2100="","",Spese!$C$92)</f>
        <v/>
      </c>
      <c r="D2100" s="10">
        <f>IF(A2100="","",8)</f>
        <v/>
      </c>
      <c r="E2100" s="25">
        <f>IF(A2100="","",IFERROR(EDATE(Spese!$I$92,(D2100-1)*Spese!$H$92),""))</f>
        <v/>
      </c>
      <c r="F2100" s="40">
        <f>IF(A2100="","",IFERROR(IF(D2100=Spese!$G$92,Spese!$L$92-Spese!$M$92*(Spese!$G$92-1),Spese!$M$92),""))</f>
        <v/>
      </c>
      <c r="G2100" s="9">
        <f>IF(A2100="","",IFERROR(IF(Spese!$K$92="Annullato","Annullata",IF(Spese!$K$92="Sospeso","Sospesa",IF(Spese!$K$92="Da valutare","Da valutare",IF(E2100="","Da completare",IF(D2100&lt;=Spese!$J$92,"Saldata",IF(E2100&lt;Parametri!$B$3,"Scaduta",IF(E2100&lt;=Parametri!$B$3+Parametri!$B$4,"In scadenza","Programmata"))))))),"Da completare"))</f>
        <v/>
      </c>
      <c r="H2100" s="27">
        <f>IF(A2100="","",Spese!$D$92)</f>
        <v/>
      </c>
    </row>
    <row r="2101">
      <c r="A2101" s="5">
        <f>IFERROR(IF(OR(Spese!$A$92="",9&gt;Spese!$G$92),"",Spese!$A$92),"")</f>
        <v/>
      </c>
      <c r="B2101" s="23">
        <f>IF(A2101="","",Spese!$B$92)</f>
        <v/>
      </c>
      <c r="C2101" s="23">
        <f>IF(A2101="","",Spese!$C$92)</f>
        <v/>
      </c>
      <c r="D2101" s="6">
        <f>IF(A2101="","",9)</f>
        <v/>
      </c>
      <c r="E2101" s="21">
        <f>IF(A2101="","",IFERROR(EDATE(Spese!$I$92,(D2101-1)*Spese!$H$92),""))</f>
        <v/>
      </c>
      <c r="F2101" s="38">
        <f>IF(A2101="","",IFERROR(IF(D2101=Spese!$G$92,Spese!$L$92-Spese!$M$92*(Spese!$G$92-1),Spese!$M$92),""))</f>
        <v/>
      </c>
      <c r="G2101" s="5">
        <f>IF(A2101="","",IFERROR(IF(Spese!$K$92="Annullato","Annullata",IF(Spese!$K$92="Sospeso","Sospesa",IF(Spese!$K$92="Da valutare","Da valutare",IF(E2101="","Da completare",IF(D2101&lt;=Spese!$J$92,"Saldata",IF(E2101&lt;Parametri!$B$3,"Scaduta",IF(E2101&lt;=Parametri!$B$3+Parametri!$B$4,"In scadenza","Programmata"))))))),"Da completare"))</f>
        <v/>
      </c>
      <c r="H2101" s="23">
        <f>IF(A2101="","",Spese!$D$92)</f>
        <v/>
      </c>
    </row>
    <row r="2102">
      <c r="A2102" s="9">
        <f>IFERROR(IF(OR(Spese!$A$92="",10&gt;Spese!$G$92),"",Spese!$A$92),"")</f>
        <v/>
      </c>
      <c r="B2102" s="27">
        <f>IF(A2102="","",Spese!$B$92)</f>
        <v/>
      </c>
      <c r="C2102" s="27">
        <f>IF(A2102="","",Spese!$C$92)</f>
        <v/>
      </c>
      <c r="D2102" s="10">
        <f>IF(A2102="","",10)</f>
        <v/>
      </c>
      <c r="E2102" s="25">
        <f>IF(A2102="","",IFERROR(EDATE(Spese!$I$92,(D2102-1)*Spese!$H$92),""))</f>
        <v/>
      </c>
      <c r="F2102" s="40">
        <f>IF(A2102="","",IFERROR(IF(D2102=Spese!$G$92,Spese!$L$92-Spese!$M$92*(Spese!$G$92-1),Spese!$M$92),""))</f>
        <v/>
      </c>
      <c r="G2102" s="9">
        <f>IF(A2102="","",IFERROR(IF(Spese!$K$92="Annullato","Annullata",IF(Spese!$K$92="Sospeso","Sospesa",IF(Spese!$K$92="Da valutare","Da valutare",IF(E2102="","Da completare",IF(D2102&lt;=Spese!$J$92,"Saldata",IF(E2102&lt;Parametri!$B$3,"Scaduta",IF(E2102&lt;=Parametri!$B$3+Parametri!$B$4,"In scadenza","Programmata"))))))),"Da completare"))</f>
        <v/>
      </c>
      <c r="H2102" s="27">
        <f>IF(A2102="","",Spese!$D$92)</f>
        <v/>
      </c>
    </row>
    <row r="2103">
      <c r="A2103" s="5">
        <f>IFERROR(IF(OR(Spese!$A$92="",11&gt;Spese!$G$92),"",Spese!$A$92),"")</f>
        <v/>
      </c>
      <c r="B2103" s="23">
        <f>IF(A2103="","",Spese!$B$92)</f>
        <v/>
      </c>
      <c r="C2103" s="23">
        <f>IF(A2103="","",Spese!$C$92)</f>
        <v/>
      </c>
      <c r="D2103" s="6">
        <f>IF(A2103="","",11)</f>
        <v/>
      </c>
      <c r="E2103" s="21">
        <f>IF(A2103="","",IFERROR(EDATE(Spese!$I$92,(D2103-1)*Spese!$H$92),""))</f>
        <v/>
      </c>
      <c r="F2103" s="38">
        <f>IF(A2103="","",IFERROR(IF(D2103=Spese!$G$92,Spese!$L$92-Spese!$M$92*(Spese!$G$92-1),Spese!$M$92),""))</f>
        <v/>
      </c>
      <c r="G2103" s="5">
        <f>IF(A2103="","",IFERROR(IF(Spese!$K$92="Annullato","Annullata",IF(Spese!$K$92="Sospeso","Sospesa",IF(Spese!$K$92="Da valutare","Da valutare",IF(E2103="","Da completare",IF(D2103&lt;=Spese!$J$92,"Saldata",IF(E2103&lt;Parametri!$B$3,"Scaduta",IF(E2103&lt;=Parametri!$B$3+Parametri!$B$4,"In scadenza","Programmata"))))))),"Da completare"))</f>
        <v/>
      </c>
      <c r="H2103" s="23">
        <f>IF(A2103="","",Spese!$D$92)</f>
        <v/>
      </c>
    </row>
    <row r="2104">
      <c r="A2104" s="9">
        <f>IFERROR(IF(OR(Spese!$A$92="",12&gt;Spese!$G$92),"",Spese!$A$92),"")</f>
        <v/>
      </c>
      <c r="B2104" s="27">
        <f>IF(A2104="","",Spese!$B$92)</f>
        <v/>
      </c>
      <c r="C2104" s="27">
        <f>IF(A2104="","",Spese!$C$92)</f>
        <v/>
      </c>
      <c r="D2104" s="10">
        <f>IF(A2104="","",12)</f>
        <v/>
      </c>
      <c r="E2104" s="25">
        <f>IF(A2104="","",IFERROR(EDATE(Spese!$I$92,(D2104-1)*Spese!$H$92),""))</f>
        <v/>
      </c>
      <c r="F2104" s="40">
        <f>IF(A2104="","",IFERROR(IF(D2104=Spese!$G$92,Spese!$L$92-Spese!$M$92*(Spese!$G$92-1),Spese!$M$92),""))</f>
        <v/>
      </c>
      <c r="G2104" s="9">
        <f>IF(A2104="","",IFERROR(IF(Spese!$K$92="Annullato","Annullata",IF(Spese!$K$92="Sospeso","Sospesa",IF(Spese!$K$92="Da valutare","Da valutare",IF(E2104="","Da completare",IF(D2104&lt;=Spese!$J$92,"Saldata",IF(E2104&lt;Parametri!$B$3,"Scaduta",IF(E2104&lt;=Parametri!$B$3+Parametri!$B$4,"In scadenza","Programmata"))))))),"Da completare"))</f>
        <v/>
      </c>
      <c r="H2104" s="27">
        <f>IF(A2104="","",Spese!$D$92)</f>
        <v/>
      </c>
    </row>
    <row r="2105">
      <c r="A2105" s="5">
        <f>IFERROR(IF(OR(Spese!$A$92="",13&gt;Spese!$G$92),"",Spese!$A$92),"")</f>
        <v/>
      </c>
      <c r="B2105" s="23">
        <f>IF(A2105="","",Spese!$B$92)</f>
        <v/>
      </c>
      <c r="C2105" s="23">
        <f>IF(A2105="","",Spese!$C$92)</f>
        <v/>
      </c>
      <c r="D2105" s="6">
        <f>IF(A2105="","",13)</f>
        <v/>
      </c>
      <c r="E2105" s="21">
        <f>IF(A2105="","",IFERROR(EDATE(Spese!$I$92,(D2105-1)*Spese!$H$92),""))</f>
        <v/>
      </c>
      <c r="F2105" s="38">
        <f>IF(A2105="","",IFERROR(IF(D2105=Spese!$G$92,Spese!$L$92-Spese!$M$92*(Spese!$G$92-1),Spese!$M$92),""))</f>
        <v/>
      </c>
      <c r="G2105" s="5">
        <f>IF(A2105="","",IFERROR(IF(Spese!$K$92="Annullato","Annullata",IF(Spese!$K$92="Sospeso","Sospesa",IF(Spese!$K$92="Da valutare","Da valutare",IF(E2105="","Da completare",IF(D2105&lt;=Spese!$J$92,"Saldata",IF(E2105&lt;Parametri!$B$3,"Scaduta",IF(E2105&lt;=Parametri!$B$3+Parametri!$B$4,"In scadenza","Programmata"))))))),"Da completare"))</f>
        <v/>
      </c>
      <c r="H2105" s="23">
        <f>IF(A2105="","",Spese!$D$92)</f>
        <v/>
      </c>
    </row>
    <row r="2106">
      <c r="A2106" s="9">
        <f>IFERROR(IF(OR(Spese!$A$92="",14&gt;Spese!$G$92),"",Spese!$A$92),"")</f>
        <v/>
      </c>
      <c r="B2106" s="27">
        <f>IF(A2106="","",Spese!$B$92)</f>
        <v/>
      </c>
      <c r="C2106" s="27">
        <f>IF(A2106="","",Spese!$C$92)</f>
        <v/>
      </c>
      <c r="D2106" s="10">
        <f>IF(A2106="","",14)</f>
        <v/>
      </c>
      <c r="E2106" s="25">
        <f>IF(A2106="","",IFERROR(EDATE(Spese!$I$92,(D2106-1)*Spese!$H$92),""))</f>
        <v/>
      </c>
      <c r="F2106" s="40">
        <f>IF(A2106="","",IFERROR(IF(D2106=Spese!$G$92,Spese!$L$92-Spese!$M$92*(Spese!$G$92-1),Spese!$M$92),""))</f>
        <v/>
      </c>
      <c r="G2106" s="9">
        <f>IF(A2106="","",IFERROR(IF(Spese!$K$92="Annullato","Annullata",IF(Spese!$K$92="Sospeso","Sospesa",IF(Spese!$K$92="Da valutare","Da valutare",IF(E2106="","Da completare",IF(D2106&lt;=Spese!$J$92,"Saldata",IF(E2106&lt;Parametri!$B$3,"Scaduta",IF(E2106&lt;=Parametri!$B$3+Parametri!$B$4,"In scadenza","Programmata"))))))),"Da completare"))</f>
        <v/>
      </c>
      <c r="H2106" s="27">
        <f>IF(A2106="","",Spese!$D$92)</f>
        <v/>
      </c>
    </row>
    <row r="2107">
      <c r="A2107" s="5">
        <f>IFERROR(IF(OR(Spese!$A$92="",15&gt;Spese!$G$92),"",Spese!$A$92),"")</f>
        <v/>
      </c>
      <c r="B2107" s="23">
        <f>IF(A2107="","",Spese!$B$92)</f>
        <v/>
      </c>
      <c r="C2107" s="23">
        <f>IF(A2107="","",Spese!$C$92)</f>
        <v/>
      </c>
      <c r="D2107" s="6">
        <f>IF(A2107="","",15)</f>
        <v/>
      </c>
      <c r="E2107" s="21">
        <f>IF(A2107="","",IFERROR(EDATE(Spese!$I$92,(D2107-1)*Spese!$H$92),""))</f>
        <v/>
      </c>
      <c r="F2107" s="38">
        <f>IF(A2107="","",IFERROR(IF(D2107=Spese!$G$92,Spese!$L$92-Spese!$M$92*(Spese!$G$92-1),Spese!$M$92),""))</f>
        <v/>
      </c>
      <c r="G2107" s="5">
        <f>IF(A2107="","",IFERROR(IF(Spese!$K$92="Annullato","Annullata",IF(Spese!$K$92="Sospeso","Sospesa",IF(Spese!$K$92="Da valutare","Da valutare",IF(E2107="","Da completare",IF(D2107&lt;=Spese!$J$92,"Saldata",IF(E2107&lt;Parametri!$B$3,"Scaduta",IF(E2107&lt;=Parametri!$B$3+Parametri!$B$4,"In scadenza","Programmata"))))))),"Da completare"))</f>
        <v/>
      </c>
      <c r="H2107" s="23">
        <f>IF(A2107="","",Spese!$D$92)</f>
        <v/>
      </c>
    </row>
    <row r="2108">
      <c r="A2108" s="9">
        <f>IFERROR(IF(OR(Spese!$A$92="",16&gt;Spese!$G$92),"",Spese!$A$92),"")</f>
        <v/>
      </c>
      <c r="B2108" s="27">
        <f>IF(A2108="","",Spese!$B$92)</f>
        <v/>
      </c>
      <c r="C2108" s="27">
        <f>IF(A2108="","",Spese!$C$92)</f>
        <v/>
      </c>
      <c r="D2108" s="10">
        <f>IF(A2108="","",16)</f>
        <v/>
      </c>
      <c r="E2108" s="25">
        <f>IF(A2108="","",IFERROR(EDATE(Spese!$I$92,(D2108-1)*Spese!$H$92),""))</f>
        <v/>
      </c>
      <c r="F2108" s="40">
        <f>IF(A2108="","",IFERROR(IF(D2108=Spese!$G$92,Spese!$L$92-Spese!$M$92*(Spese!$G$92-1),Spese!$M$92),""))</f>
        <v/>
      </c>
      <c r="G2108" s="9">
        <f>IF(A2108="","",IFERROR(IF(Spese!$K$92="Annullato","Annullata",IF(Spese!$K$92="Sospeso","Sospesa",IF(Spese!$K$92="Da valutare","Da valutare",IF(E2108="","Da completare",IF(D2108&lt;=Spese!$J$92,"Saldata",IF(E2108&lt;Parametri!$B$3,"Scaduta",IF(E2108&lt;=Parametri!$B$3+Parametri!$B$4,"In scadenza","Programmata"))))))),"Da completare"))</f>
        <v/>
      </c>
      <c r="H2108" s="27">
        <f>IF(A2108="","",Spese!$D$92)</f>
        <v/>
      </c>
    </row>
    <row r="2109">
      <c r="A2109" s="5">
        <f>IFERROR(IF(OR(Spese!$A$92="",17&gt;Spese!$G$92),"",Spese!$A$92),"")</f>
        <v/>
      </c>
      <c r="B2109" s="23">
        <f>IF(A2109="","",Spese!$B$92)</f>
        <v/>
      </c>
      <c r="C2109" s="23">
        <f>IF(A2109="","",Spese!$C$92)</f>
        <v/>
      </c>
      <c r="D2109" s="6">
        <f>IF(A2109="","",17)</f>
        <v/>
      </c>
      <c r="E2109" s="21">
        <f>IF(A2109="","",IFERROR(EDATE(Spese!$I$92,(D2109-1)*Spese!$H$92),""))</f>
        <v/>
      </c>
      <c r="F2109" s="38">
        <f>IF(A2109="","",IFERROR(IF(D2109=Spese!$G$92,Spese!$L$92-Spese!$M$92*(Spese!$G$92-1),Spese!$M$92),""))</f>
        <v/>
      </c>
      <c r="G2109" s="5">
        <f>IF(A2109="","",IFERROR(IF(Spese!$K$92="Annullato","Annullata",IF(Spese!$K$92="Sospeso","Sospesa",IF(Spese!$K$92="Da valutare","Da valutare",IF(E2109="","Da completare",IF(D2109&lt;=Spese!$J$92,"Saldata",IF(E2109&lt;Parametri!$B$3,"Scaduta",IF(E2109&lt;=Parametri!$B$3+Parametri!$B$4,"In scadenza","Programmata"))))))),"Da completare"))</f>
        <v/>
      </c>
      <c r="H2109" s="23">
        <f>IF(A2109="","",Spese!$D$92)</f>
        <v/>
      </c>
    </row>
    <row r="2110">
      <c r="A2110" s="9">
        <f>IFERROR(IF(OR(Spese!$A$92="",18&gt;Spese!$G$92),"",Spese!$A$92),"")</f>
        <v/>
      </c>
      <c r="B2110" s="27">
        <f>IF(A2110="","",Spese!$B$92)</f>
        <v/>
      </c>
      <c r="C2110" s="27">
        <f>IF(A2110="","",Spese!$C$92)</f>
        <v/>
      </c>
      <c r="D2110" s="10">
        <f>IF(A2110="","",18)</f>
        <v/>
      </c>
      <c r="E2110" s="25">
        <f>IF(A2110="","",IFERROR(EDATE(Spese!$I$92,(D2110-1)*Spese!$H$92),""))</f>
        <v/>
      </c>
      <c r="F2110" s="40">
        <f>IF(A2110="","",IFERROR(IF(D2110=Spese!$G$92,Spese!$L$92-Spese!$M$92*(Spese!$G$92-1),Spese!$M$92),""))</f>
        <v/>
      </c>
      <c r="G2110" s="9">
        <f>IF(A2110="","",IFERROR(IF(Spese!$K$92="Annullato","Annullata",IF(Spese!$K$92="Sospeso","Sospesa",IF(Spese!$K$92="Da valutare","Da valutare",IF(E2110="","Da completare",IF(D2110&lt;=Spese!$J$92,"Saldata",IF(E2110&lt;Parametri!$B$3,"Scaduta",IF(E2110&lt;=Parametri!$B$3+Parametri!$B$4,"In scadenza","Programmata"))))))),"Da completare"))</f>
        <v/>
      </c>
      <c r="H2110" s="27">
        <f>IF(A2110="","",Spese!$D$92)</f>
        <v/>
      </c>
    </row>
    <row r="2111">
      <c r="A2111" s="5">
        <f>IFERROR(IF(OR(Spese!$A$92="",19&gt;Spese!$G$92),"",Spese!$A$92),"")</f>
        <v/>
      </c>
      <c r="B2111" s="23">
        <f>IF(A2111="","",Spese!$B$92)</f>
        <v/>
      </c>
      <c r="C2111" s="23">
        <f>IF(A2111="","",Spese!$C$92)</f>
        <v/>
      </c>
      <c r="D2111" s="6">
        <f>IF(A2111="","",19)</f>
        <v/>
      </c>
      <c r="E2111" s="21">
        <f>IF(A2111="","",IFERROR(EDATE(Spese!$I$92,(D2111-1)*Spese!$H$92),""))</f>
        <v/>
      </c>
      <c r="F2111" s="38">
        <f>IF(A2111="","",IFERROR(IF(D2111=Spese!$G$92,Spese!$L$92-Spese!$M$92*(Spese!$G$92-1),Spese!$M$92),""))</f>
        <v/>
      </c>
      <c r="G2111" s="5">
        <f>IF(A2111="","",IFERROR(IF(Spese!$K$92="Annullato","Annullata",IF(Spese!$K$92="Sospeso","Sospesa",IF(Spese!$K$92="Da valutare","Da valutare",IF(E2111="","Da completare",IF(D2111&lt;=Spese!$J$92,"Saldata",IF(E2111&lt;Parametri!$B$3,"Scaduta",IF(E2111&lt;=Parametri!$B$3+Parametri!$B$4,"In scadenza","Programmata"))))))),"Da completare"))</f>
        <v/>
      </c>
      <c r="H2111" s="23">
        <f>IF(A2111="","",Spese!$D$92)</f>
        <v/>
      </c>
    </row>
    <row r="2112">
      <c r="A2112" s="9">
        <f>IFERROR(IF(OR(Spese!$A$92="",20&gt;Spese!$G$92),"",Spese!$A$92),"")</f>
        <v/>
      </c>
      <c r="B2112" s="27">
        <f>IF(A2112="","",Spese!$B$92)</f>
        <v/>
      </c>
      <c r="C2112" s="27">
        <f>IF(A2112="","",Spese!$C$92)</f>
        <v/>
      </c>
      <c r="D2112" s="10">
        <f>IF(A2112="","",20)</f>
        <v/>
      </c>
      <c r="E2112" s="25">
        <f>IF(A2112="","",IFERROR(EDATE(Spese!$I$92,(D2112-1)*Spese!$H$92),""))</f>
        <v/>
      </c>
      <c r="F2112" s="40">
        <f>IF(A2112="","",IFERROR(IF(D2112=Spese!$G$92,Spese!$L$92-Spese!$M$92*(Spese!$G$92-1),Spese!$M$92),""))</f>
        <v/>
      </c>
      <c r="G2112" s="9">
        <f>IF(A2112="","",IFERROR(IF(Spese!$K$92="Annullato","Annullata",IF(Spese!$K$92="Sospeso","Sospesa",IF(Spese!$K$92="Da valutare","Da valutare",IF(E2112="","Da completare",IF(D2112&lt;=Spese!$J$92,"Saldata",IF(E2112&lt;Parametri!$B$3,"Scaduta",IF(E2112&lt;=Parametri!$B$3+Parametri!$B$4,"In scadenza","Programmata"))))))),"Da completare"))</f>
        <v/>
      </c>
      <c r="H2112" s="27">
        <f>IF(A2112="","",Spese!$D$92)</f>
        <v/>
      </c>
    </row>
    <row r="2113">
      <c r="A2113" s="5">
        <f>IFERROR(IF(OR(Spese!$A$92="",21&gt;Spese!$G$92),"",Spese!$A$92),"")</f>
        <v/>
      </c>
      <c r="B2113" s="23">
        <f>IF(A2113="","",Spese!$B$92)</f>
        <v/>
      </c>
      <c r="C2113" s="23">
        <f>IF(A2113="","",Spese!$C$92)</f>
        <v/>
      </c>
      <c r="D2113" s="6">
        <f>IF(A2113="","",21)</f>
        <v/>
      </c>
      <c r="E2113" s="21">
        <f>IF(A2113="","",IFERROR(EDATE(Spese!$I$92,(D2113-1)*Spese!$H$92),""))</f>
        <v/>
      </c>
      <c r="F2113" s="38">
        <f>IF(A2113="","",IFERROR(IF(D2113=Spese!$G$92,Spese!$L$92-Spese!$M$92*(Spese!$G$92-1),Spese!$M$92),""))</f>
        <v/>
      </c>
      <c r="G2113" s="5">
        <f>IF(A2113="","",IFERROR(IF(Spese!$K$92="Annullato","Annullata",IF(Spese!$K$92="Sospeso","Sospesa",IF(Spese!$K$92="Da valutare","Da valutare",IF(E2113="","Da completare",IF(D2113&lt;=Spese!$J$92,"Saldata",IF(E2113&lt;Parametri!$B$3,"Scaduta",IF(E2113&lt;=Parametri!$B$3+Parametri!$B$4,"In scadenza","Programmata"))))))),"Da completare"))</f>
        <v/>
      </c>
      <c r="H2113" s="23">
        <f>IF(A2113="","",Spese!$D$92)</f>
        <v/>
      </c>
    </row>
    <row r="2114">
      <c r="A2114" s="9">
        <f>IFERROR(IF(OR(Spese!$A$92="",22&gt;Spese!$G$92),"",Spese!$A$92),"")</f>
        <v/>
      </c>
      <c r="B2114" s="27">
        <f>IF(A2114="","",Spese!$B$92)</f>
        <v/>
      </c>
      <c r="C2114" s="27">
        <f>IF(A2114="","",Spese!$C$92)</f>
        <v/>
      </c>
      <c r="D2114" s="10">
        <f>IF(A2114="","",22)</f>
        <v/>
      </c>
      <c r="E2114" s="25">
        <f>IF(A2114="","",IFERROR(EDATE(Spese!$I$92,(D2114-1)*Spese!$H$92),""))</f>
        <v/>
      </c>
      <c r="F2114" s="40">
        <f>IF(A2114="","",IFERROR(IF(D2114=Spese!$G$92,Spese!$L$92-Spese!$M$92*(Spese!$G$92-1),Spese!$M$92),""))</f>
        <v/>
      </c>
      <c r="G2114" s="9">
        <f>IF(A2114="","",IFERROR(IF(Spese!$K$92="Annullato","Annullata",IF(Spese!$K$92="Sospeso","Sospesa",IF(Spese!$K$92="Da valutare","Da valutare",IF(E2114="","Da completare",IF(D2114&lt;=Spese!$J$92,"Saldata",IF(E2114&lt;Parametri!$B$3,"Scaduta",IF(E2114&lt;=Parametri!$B$3+Parametri!$B$4,"In scadenza","Programmata"))))))),"Da completare"))</f>
        <v/>
      </c>
      <c r="H2114" s="27">
        <f>IF(A2114="","",Spese!$D$92)</f>
        <v/>
      </c>
    </row>
    <row r="2115">
      <c r="A2115" s="5">
        <f>IFERROR(IF(OR(Spese!$A$92="",23&gt;Spese!$G$92),"",Spese!$A$92),"")</f>
        <v/>
      </c>
      <c r="B2115" s="23">
        <f>IF(A2115="","",Spese!$B$92)</f>
        <v/>
      </c>
      <c r="C2115" s="23">
        <f>IF(A2115="","",Spese!$C$92)</f>
        <v/>
      </c>
      <c r="D2115" s="6">
        <f>IF(A2115="","",23)</f>
        <v/>
      </c>
      <c r="E2115" s="21">
        <f>IF(A2115="","",IFERROR(EDATE(Spese!$I$92,(D2115-1)*Spese!$H$92),""))</f>
        <v/>
      </c>
      <c r="F2115" s="38">
        <f>IF(A2115="","",IFERROR(IF(D2115=Spese!$G$92,Spese!$L$92-Spese!$M$92*(Spese!$G$92-1),Spese!$M$92),""))</f>
        <v/>
      </c>
      <c r="G2115" s="5">
        <f>IF(A2115="","",IFERROR(IF(Spese!$K$92="Annullato","Annullata",IF(Spese!$K$92="Sospeso","Sospesa",IF(Spese!$K$92="Da valutare","Da valutare",IF(E2115="","Da completare",IF(D2115&lt;=Spese!$J$92,"Saldata",IF(E2115&lt;Parametri!$B$3,"Scaduta",IF(E2115&lt;=Parametri!$B$3+Parametri!$B$4,"In scadenza","Programmata"))))))),"Da completare"))</f>
        <v/>
      </c>
      <c r="H2115" s="23">
        <f>IF(A2115="","",Spese!$D$92)</f>
        <v/>
      </c>
    </row>
    <row r="2116">
      <c r="A2116" s="9">
        <f>IFERROR(IF(OR(Spese!$A$92="",24&gt;Spese!$G$92),"",Spese!$A$92),"")</f>
        <v/>
      </c>
      <c r="B2116" s="27">
        <f>IF(A2116="","",Spese!$B$92)</f>
        <v/>
      </c>
      <c r="C2116" s="27">
        <f>IF(A2116="","",Spese!$C$92)</f>
        <v/>
      </c>
      <c r="D2116" s="10">
        <f>IF(A2116="","",24)</f>
        <v/>
      </c>
      <c r="E2116" s="25">
        <f>IF(A2116="","",IFERROR(EDATE(Spese!$I$92,(D2116-1)*Spese!$H$92),""))</f>
        <v/>
      </c>
      <c r="F2116" s="40">
        <f>IF(A2116="","",IFERROR(IF(D2116=Spese!$G$92,Spese!$L$92-Spese!$M$92*(Spese!$G$92-1),Spese!$M$92),""))</f>
        <v/>
      </c>
      <c r="G2116" s="9">
        <f>IF(A2116="","",IFERROR(IF(Spese!$K$92="Annullato","Annullata",IF(Spese!$K$92="Sospeso","Sospesa",IF(Spese!$K$92="Da valutare","Da valutare",IF(E2116="","Da completare",IF(D2116&lt;=Spese!$J$92,"Saldata",IF(E2116&lt;Parametri!$B$3,"Scaduta",IF(E2116&lt;=Parametri!$B$3+Parametri!$B$4,"In scadenza","Programmata"))))))),"Da completare"))</f>
        <v/>
      </c>
      <c r="H2116" s="27">
        <f>IF(A2116="","",Spese!$D$92)</f>
        <v/>
      </c>
    </row>
    <row r="2117">
      <c r="A2117" s="5">
        <f>IFERROR(IF(OR(Spese!$A$93="",1&gt;Spese!$G$93),"",Spese!$A$93),"")</f>
        <v/>
      </c>
      <c r="B2117" s="23">
        <f>IF(A2117="","",Spese!$B$93)</f>
        <v/>
      </c>
      <c r="C2117" s="23">
        <f>IF(A2117="","",Spese!$C$93)</f>
        <v/>
      </c>
      <c r="D2117" s="6">
        <f>IF(A2117="","",1)</f>
        <v/>
      </c>
      <c r="E2117" s="21">
        <f>IF(A2117="","",IFERROR(EDATE(Spese!$I$93,(D2117-1)*Spese!$H$93),""))</f>
        <v/>
      </c>
      <c r="F2117" s="38">
        <f>IF(A2117="","",IFERROR(IF(D2117=Spese!$G$93,Spese!$L$93-Spese!$M$93*(Spese!$G$93-1),Spese!$M$93),""))</f>
        <v/>
      </c>
      <c r="G2117" s="5">
        <f>IF(A2117="","",IFERROR(IF(Spese!$K$93="Annullato","Annullata",IF(Spese!$K$93="Sospeso","Sospesa",IF(Spese!$K$93="Da valutare","Da valutare",IF(E2117="","Da completare",IF(D2117&lt;=Spese!$J$93,"Saldata",IF(E2117&lt;Parametri!$B$3,"Scaduta",IF(E2117&lt;=Parametri!$B$3+Parametri!$B$4,"In scadenza","Programmata"))))))),"Da completare"))</f>
        <v/>
      </c>
      <c r="H2117" s="23">
        <f>IF(A2117="","",Spese!$D$93)</f>
        <v/>
      </c>
    </row>
    <row r="2118">
      <c r="A2118" s="9">
        <f>IFERROR(IF(OR(Spese!$A$93="",2&gt;Spese!$G$93),"",Spese!$A$93),"")</f>
        <v/>
      </c>
      <c r="B2118" s="27">
        <f>IF(A2118="","",Spese!$B$93)</f>
        <v/>
      </c>
      <c r="C2118" s="27">
        <f>IF(A2118="","",Spese!$C$93)</f>
        <v/>
      </c>
      <c r="D2118" s="10">
        <f>IF(A2118="","",2)</f>
        <v/>
      </c>
      <c r="E2118" s="25">
        <f>IF(A2118="","",IFERROR(EDATE(Spese!$I$93,(D2118-1)*Spese!$H$93),""))</f>
        <v/>
      </c>
      <c r="F2118" s="40">
        <f>IF(A2118="","",IFERROR(IF(D2118=Spese!$G$93,Spese!$L$93-Spese!$M$93*(Spese!$G$93-1),Spese!$M$93),""))</f>
        <v/>
      </c>
      <c r="G2118" s="9">
        <f>IF(A2118="","",IFERROR(IF(Spese!$K$93="Annullato","Annullata",IF(Spese!$K$93="Sospeso","Sospesa",IF(Spese!$K$93="Da valutare","Da valutare",IF(E2118="","Da completare",IF(D2118&lt;=Spese!$J$93,"Saldata",IF(E2118&lt;Parametri!$B$3,"Scaduta",IF(E2118&lt;=Parametri!$B$3+Parametri!$B$4,"In scadenza","Programmata"))))))),"Da completare"))</f>
        <v/>
      </c>
      <c r="H2118" s="27">
        <f>IF(A2118="","",Spese!$D$93)</f>
        <v/>
      </c>
    </row>
    <row r="2119">
      <c r="A2119" s="5">
        <f>IFERROR(IF(OR(Spese!$A$93="",3&gt;Spese!$G$93),"",Spese!$A$93),"")</f>
        <v/>
      </c>
      <c r="B2119" s="23">
        <f>IF(A2119="","",Spese!$B$93)</f>
        <v/>
      </c>
      <c r="C2119" s="23">
        <f>IF(A2119="","",Spese!$C$93)</f>
        <v/>
      </c>
      <c r="D2119" s="6">
        <f>IF(A2119="","",3)</f>
        <v/>
      </c>
      <c r="E2119" s="21">
        <f>IF(A2119="","",IFERROR(EDATE(Spese!$I$93,(D2119-1)*Spese!$H$93),""))</f>
        <v/>
      </c>
      <c r="F2119" s="38">
        <f>IF(A2119="","",IFERROR(IF(D2119=Spese!$G$93,Spese!$L$93-Spese!$M$93*(Spese!$G$93-1),Spese!$M$93),""))</f>
        <v/>
      </c>
      <c r="G2119" s="5">
        <f>IF(A2119="","",IFERROR(IF(Spese!$K$93="Annullato","Annullata",IF(Spese!$K$93="Sospeso","Sospesa",IF(Spese!$K$93="Da valutare","Da valutare",IF(E2119="","Da completare",IF(D2119&lt;=Spese!$J$93,"Saldata",IF(E2119&lt;Parametri!$B$3,"Scaduta",IF(E2119&lt;=Parametri!$B$3+Parametri!$B$4,"In scadenza","Programmata"))))))),"Da completare"))</f>
        <v/>
      </c>
      <c r="H2119" s="23">
        <f>IF(A2119="","",Spese!$D$93)</f>
        <v/>
      </c>
    </row>
    <row r="2120">
      <c r="A2120" s="9">
        <f>IFERROR(IF(OR(Spese!$A$93="",4&gt;Spese!$G$93),"",Spese!$A$93),"")</f>
        <v/>
      </c>
      <c r="B2120" s="27">
        <f>IF(A2120="","",Spese!$B$93)</f>
        <v/>
      </c>
      <c r="C2120" s="27">
        <f>IF(A2120="","",Spese!$C$93)</f>
        <v/>
      </c>
      <c r="D2120" s="10">
        <f>IF(A2120="","",4)</f>
        <v/>
      </c>
      <c r="E2120" s="25">
        <f>IF(A2120="","",IFERROR(EDATE(Spese!$I$93,(D2120-1)*Spese!$H$93),""))</f>
        <v/>
      </c>
      <c r="F2120" s="40">
        <f>IF(A2120="","",IFERROR(IF(D2120=Spese!$G$93,Spese!$L$93-Spese!$M$93*(Spese!$G$93-1),Spese!$M$93),""))</f>
        <v/>
      </c>
      <c r="G2120" s="9">
        <f>IF(A2120="","",IFERROR(IF(Spese!$K$93="Annullato","Annullata",IF(Spese!$K$93="Sospeso","Sospesa",IF(Spese!$K$93="Da valutare","Da valutare",IF(E2120="","Da completare",IF(D2120&lt;=Spese!$J$93,"Saldata",IF(E2120&lt;Parametri!$B$3,"Scaduta",IF(E2120&lt;=Parametri!$B$3+Parametri!$B$4,"In scadenza","Programmata"))))))),"Da completare"))</f>
        <v/>
      </c>
      <c r="H2120" s="27">
        <f>IF(A2120="","",Spese!$D$93)</f>
        <v/>
      </c>
    </row>
    <row r="2121">
      <c r="A2121" s="5">
        <f>IFERROR(IF(OR(Spese!$A$93="",5&gt;Spese!$G$93),"",Spese!$A$93),"")</f>
        <v/>
      </c>
      <c r="B2121" s="23">
        <f>IF(A2121="","",Spese!$B$93)</f>
        <v/>
      </c>
      <c r="C2121" s="23">
        <f>IF(A2121="","",Spese!$C$93)</f>
        <v/>
      </c>
      <c r="D2121" s="6">
        <f>IF(A2121="","",5)</f>
        <v/>
      </c>
      <c r="E2121" s="21">
        <f>IF(A2121="","",IFERROR(EDATE(Spese!$I$93,(D2121-1)*Spese!$H$93),""))</f>
        <v/>
      </c>
      <c r="F2121" s="38">
        <f>IF(A2121="","",IFERROR(IF(D2121=Spese!$G$93,Spese!$L$93-Spese!$M$93*(Spese!$G$93-1),Spese!$M$93),""))</f>
        <v/>
      </c>
      <c r="G2121" s="5">
        <f>IF(A2121="","",IFERROR(IF(Spese!$K$93="Annullato","Annullata",IF(Spese!$K$93="Sospeso","Sospesa",IF(Spese!$K$93="Da valutare","Da valutare",IF(E2121="","Da completare",IF(D2121&lt;=Spese!$J$93,"Saldata",IF(E2121&lt;Parametri!$B$3,"Scaduta",IF(E2121&lt;=Parametri!$B$3+Parametri!$B$4,"In scadenza","Programmata"))))))),"Da completare"))</f>
        <v/>
      </c>
      <c r="H2121" s="23">
        <f>IF(A2121="","",Spese!$D$93)</f>
        <v/>
      </c>
    </row>
    <row r="2122">
      <c r="A2122" s="9">
        <f>IFERROR(IF(OR(Spese!$A$93="",6&gt;Spese!$G$93),"",Spese!$A$93),"")</f>
        <v/>
      </c>
      <c r="B2122" s="27">
        <f>IF(A2122="","",Spese!$B$93)</f>
        <v/>
      </c>
      <c r="C2122" s="27">
        <f>IF(A2122="","",Spese!$C$93)</f>
        <v/>
      </c>
      <c r="D2122" s="10">
        <f>IF(A2122="","",6)</f>
        <v/>
      </c>
      <c r="E2122" s="25">
        <f>IF(A2122="","",IFERROR(EDATE(Spese!$I$93,(D2122-1)*Spese!$H$93),""))</f>
        <v/>
      </c>
      <c r="F2122" s="40">
        <f>IF(A2122="","",IFERROR(IF(D2122=Spese!$G$93,Spese!$L$93-Spese!$M$93*(Spese!$G$93-1),Spese!$M$93),""))</f>
        <v/>
      </c>
      <c r="G2122" s="9">
        <f>IF(A2122="","",IFERROR(IF(Spese!$K$93="Annullato","Annullata",IF(Spese!$K$93="Sospeso","Sospesa",IF(Spese!$K$93="Da valutare","Da valutare",IF(E2122="","Da completare",IF(D2122&lt;=Spese!$J$93,"Saldata",IF(E2122&lt;Parametri!$B$3,"Scaduta",IF(E2122&lt;=Parametri!$B$3+Parametri!$B$4,"In scadenza","Programmata"))))))),"Da completare"))</f>
        <v/>
      </c>
      <c r="H2122" s="27">
        <f>IF(A2122="","",Spese!$D$93)</f>
        <v/>
      </c>
    </row>
    <row r="2123">
      <c r="A2123" s="5">
        <f>IFERROR(IF(OR(Spese!$A$93="",7&gt;Spese!$G$93),"",Spese!$A$93),"")</f>
        <v/>
      </c>
      <c r="B2123" s="23">
        <f>IF(A2123="","",Spese!$B$93)</f>
        <v/>
      </c>
      <c r="C2123" s="23">
        <f>IF(A2123="","",Spese!$C$93)</f>
        <v/>
      </c>
      <c r="D2123" s="6">
        <f>IF(A2123="","",7)</f>
        <v/>
      </c>
      <c r="E2123" s="21">
        <f>IF(A2123="","",IFERROR(EDATE(Spese!$I$93,(D2123-1)*Spese!$H$93),""))</f>
        <v/>
      </c>
      <c r="F2123" s="38">
        <f>IF(A2123="","",IFERROR(IF(D2123=Spese!$G$93,Spese!$L$93-Spese!$M$93*(Spese!$G$93-1),Spese!$M$93),""))</f>
        <v/>
      </c>
      <c r="G2123" s="5">
        <f>IF(A2123="","",IFERROR(IF(Spese!$K$93="Annullato","Annullata",IF(Spese!$K$93="Sospeso","Sospesa",IF(Spese!$K$93="Da valutare","Da valutare",IF(E2123="","Da completare",IF(D2123&lt;=Spese!$J$93,"Saldata",IF(E2123&lt;Parametri!$B$3,"Scaduta",IF(E2123&lt;=Parametri!$B$3+Parametri!$B$4,"In scadenza","Programmata"))))))),"Da completare"))</f>
        <v/>
      </c>
      <c r="H2123" s="23">
        <f>IF(A2123="","",Spese!$D$93)</f>
        <v/>
      </c>
    </row>
    <row r="2124">
      <c r="A2124" s="9">
        <f>IFERROR(IF(OR(Spese!$A$93="",8&gt;Spese!$G$93),"",Spese!$A$93),"")</f>
        <v/>
      </c>
      <c r="B2124" s="27">
        <f>IF(A2124="","",Spese!$B$93)</f>
        <v/>
      </c>
      <c r="C2124" s="27">
        <f>IF(A2124="","",Spese!$C$93)</f>
        <v/>
      </c>
      <c r="D2124" s="10">
        <f>IF(A2124="","",8)</f>
        <v/>
      </c>
      <c r="E2124" s="25">
        <f>IF(A2124="","",IFERROR(EDATE(Spese!$I$93,(D2124-1)*Spese!$H$93),""))</f>
        <v/>
      </c>
      <c r="F2124" s="40">
        <f>IF(A2124="","",IFERROR(IF(D2124=Spese!$G$93,Spese!$L$93-Spese!$M$93*(Spese!$G$93-1),Spese!$M$93),""))</f>
        <v/>
      </c>
      <c r="G2124" s="9">
        <f>IF(A2124="","",IFERROR(IF(Spese!$K$93="Annullato","Annullata",IF(Spese!$K$93="Sospeso","Sospesa",IF(Spese!$K$93="Da valutare","Da valutare",IF(E2124="","Da completare",IF(D2124&lt;=Spese!$J$93,"Saldata",IF(E2124&lt;Parametri!$B$3,"Scaduta",IF(E2124&lt;=Parametri!$B$3+Parametri!$B$4,"In scadenza","Programmata"))))))),"Da completare"))</f>
        <v/>
      </c>
      <c r="H2124" s="27">
        <f>IF(A2124="","",Spese!$D$93)</f>
        <v/>
      </c>
    </row>
    <row r="2125">
      <c r="A2125" s="5">
        <f>IFERROR(IF(OR(Spese!$A$93="",9&gt;Spese!$G$93),"",Spese!$A$93),"")</f>
        <v/>
      </c>
      <c r="B2125" s="23">
        <f>IF(A2125="","",Spese!$B$93)</f>
        <v/>
      </c>
      <c r="C2125" s="23">
        <f>IF(A2125="","",Spese!$C$93)</f>
        <v/>
      </c>
      <c r="D2125" s="6">
        <f>IF(A2125="","",9)</f>
        <v/>
      </c>
      <c r="E2125" s="21">
        <f>IF(A2125="","",IFERROR(EDATE(Spese!$I$93,(D2125-1)*Spese!$H$93),""))</f>
        <v/>
      </c>
      <c r="F2125" s="38">
        <f>IF(A2125="","",IFERROR(IF(D2125=Spese!$G$93,Spese!$L$93-Spese!$M$93*(Spese!$G$93-1),Spese!$M$93),""))</f>
        <v/>
      </c>
      <c r="G2125" s="5">
        <f>IF(A2125="","",IFERROR(IF(Spese!$K$93="Annullato","Annullata",IF(Spese!$K$93="Sospeso","Sospesa",IF(Spese!$K$93="Da valutare","Da valutare",IF(E2125="","Da completare",IF(D2125&lt;=Spese!$J$93,"Saldata",IF(E2125&lt;Parametri!$B$3,"Scaduta",IF(E2125&lt;=Parametri!$B$3+Parametri!$B$4,"In scadenza","Programmata"))))))),"Da completare"))</f>
        <v/>
      </c>
      <c r="H2125" s="23">
        <f>IF(A2125="","",Spese!$D$93)</f>
        <v/>
      </c>
    </row>
    <row r="2126">
      <c r="A2126" s="9">
        <f>IFERROR(IF(OR(Spese!$A$93="",10&gt;Spese!$G$93),"",Spese!$A$93),"")</f>
        <v/>
      </c>
      <c r="B2126" s="27">
        <f>IF(A2126="","",Spese!$B$93)</f>
        <v/>
      </c>
      <c r="C2126" s="27">
        <f>IF(A2126="","",Spese!$C$93)</f>
        <v/>
      </c>
      <c r="D2126" s="10">
        <f>IF(A2126="","",10)</f>
        <v/>
      </c>
      <c r="E2126" s="25">
        <f>IF(A2126="","",IFERROR(EDATE(Spese!$I$93,(D2126-1)*Spese!$H$93),""))</f>
        <v/>
      </c>
      <c r="F2126" s="40">
        <f>IF(A2126="","",IFERROR(IF(D2126=Spese!$G$93,Spese!$L$93-Spese!$M$93*(Spese!$G$93-1),Spese!$M$93),""))</f>
        <v/>
      </c>
      <c r="G2126" s="9">
        <f>IF(A2126="","",IFERROR(IF(Spese!$K$93="Annullato","Annullata",IF(Spese!$K$93="Sospeso","Sospesa",IF(Spese!$K$93="Da valutare","Da valutare",IF(E2126="","Da completare",IF(D2126&lt;=Spese!$J$93,"Saldata",IF(E2126&lt;Parametri!$B$3,"Scaduta",IF(E2126&lt;=Parametri!$B$3+Parametri!$B$4,"In scadenza","Programmata"))))))),"Da completare"))</f>
        <v/>
      </c>
      <c r="H2126" s="27">
        <f>IF(A2126="","",Spese!$D$93)</f>
        <v/>
      </c>
    </row>
    <row r="2127">
      <c r="A2127" s="5">
        <f>IFERROR(IF(OR(Spese!$A$93="",11&gt;Spese!$G$93),"",Spese!$A$93),"")</f>
        <v/>
      </c>
      <c r="B2127" s="23">
        <f>IF(A2127="","",Spese!$B$93)</f>
        <v/>
      </c>
      <c r="C2127" s="23">
        <f>IF(A2127="","",Spese!$C$93)</f>
        <v/>
      </c>
      <c r="D2127" s="6">
        <f>IF(A2127="","",11)</f>
        <v/>
      </c>
      <c r="E2127" s="21">
        <f>IF(A2127="","",IFERROR(EDATE(Spese!$I$93,(D2127-1)*Spese!$H$93),""))</f>
        <v/>
      </c>
      <c r="F2127" s="38">
        <f>IF(A2127="","",IFERROR(IF(D2127=Spese!$G$93,Spese!$L$93-Spese!$M$93*(Spese!$G$93-1),Spese!$M$93),""))</f>
        <v/>
      </c>
      <c r="G2127" s="5">
        <f>IF(A2127="","",IFERROR(IF(Spese!$K$93="Annullato","Annullata",IF(Spese!$K$93="Sospeso","Sospesa",IF(Spese!$K$93="Da valutare","Da valutare",IF(E2127="","Da completare",IF(D2127&lt;=Spese!$J$93,"Saldata",IF(E2127&lt;Parametri!$B$3,"Scaduta",IF(E2127&lt;=Parametri!$B$3+Parametri!$B$4,"In scadenza","Programmata"))))))),"Da completare"))</f>
        <v/>
      </c>
      <c r="H2127" s="23">
        <f>IF(A2127="","",Spese!$D$93)</f>
        <v/>
      </c>
    </row>
    <row r="2128">
      <c r="A2128" s="9">
        <f>IFERROR(IF(OR(Spese!$A$93="",12&gt;Spese!$G$93),"",Spese!$A$93),"")</f>
        <v/>
      </c>
      <c r="B2128" s="27">
        <f>IF(A2128="","",Spese!$B$93)</f>
        <v/>
      </c>
      <c r="C2128" s="27">
        <f>IF(A2128="","",Spese!$C$93)</f>
        <v/>
      </c>
      <c r="D2128" s="10">
        <f>IF(A2128="","",12)</f>
        <v/>
      </c>
      <c r="E2128" s="25">
        <f>IF(A2128="","",IFERROR(EDATE(Spese!$I$93,(D2128-1)*Spese!$H$93),""))</f>
        <v/>
      </c>
      <c r="F2128" s="40">
        <f>IF(A2128="","",IFERROR(IF(D2128=Spese!$G$93,Spese!$L$93-Spese!$M$93*(Spese!$G$93-1),Spese!$M$93),""))</f>
        <v/>
      </c>
      <c r="G2128" s="9">
        <f>IF(A2128="","",IFERROR(IF(Spese!$K$93="Annullato","Annullata",IF(Spese!$K$93="Sospeso","Sospesa",IF(Spese!$K$93="Da valutare","Da valutare",IF(E2128="","Da completare",IF(D2128&lt;=Spese!$J$93,"Saldata",IF(E2128&lt;Parametri!$B$3,"Scaduta",IF(E2128&lt;=Parametri!$B$3+Parametri!$B$4,"In scadenza","Programmata"))))))),"Da completare"))</f>
        <v/>
      </c>
      <c r="H2128" s="27">
        <f>IF(A2128="","",Spese!$D$93)</f>
        <v/>
      </c>
    </row>
    <row r="2129">
      <c r="A2129" s="5">
        <f>IFERROR(IF(OR(Spese!$A$93="",13&gt;Spese!$G$93),"",Spese!$A$93),"")</f>
        <v/>
      </c>
      <c r="B2129" s="23">
        <f>IF(A2129="","",Spese!$B$93)</f>
        <v/>
      </c>
      <c r="C2129" s="23">
        <f>IF(A2129="","",Spese!$C$93)</f>
        <v/>
      </c>
      <c r="D2129" s="6">
        <f>IF(A2129="","",13)</f>
        <v/>
      </c>
      <c r="E2129" s="21">
        <f>IF(A2129="","",IFERROR(EDATE(Spese!$I$93,(D2129-1)*Spese!$H$93),""))</f>
        <v/>
      </c>
      <c r="F2129" s="38">
        <f>IF(A2129="","",IFERROR(IF(D2129=Spese!$G$93,Spese!$L$93-Spese!$M$93*(Spese!$G$93-1),Spese!$M$93),""))</f>
        <v/>
      </c>
      <c r="G2129" s="5">
        <f>IF(A2129="","",IFERROR(IF(Spese!$K$93="Annullato","Annullata",IF(Spese!$K$93="Sospeso","Sospesa",IF(Spese!$K$93="Da valutare","Da valutare",IF(E2129="","Da completare",IF(D2129&lt;=Spese!$J$93,"Saldata",IF(E2129&lt;Parametri!$B$3,"Scaduta",IF(E2129&lt;=Parametri!$B$3+Parametri!$B$4,"In scadenza","Programmata"))))))),"Da completare"))</f>
        <v/>
      </c>
      <c r="H2129" s="23">
        <f>IF(A2129="","",Spese!$D$93)</f>
        <v/>
      </c>
    </row>
    <row r="2130">
      <c r="A2130" s="9">
        <f>IFERROR(IF(OR(Spese!$A$93="",14&gt;Spese!$G$93),"",Spese!$A$93),"")</f>
        <v/>
      </c>
      <c r="B2130" s="27">
        <f>IF(A2130="","",Spese!$B$93)</f>
        <v/>
      </c>
      <c r="C2130" s="27">
        <f>IF(A2130="","",Spese!$C$93)</f>
        <v/>
      </c>
      <c r="D2130" s="10">
        <f>IF(A2130="","",14)</f>
        <v/>
      </c>
      <c r="E2130" s="25">
        <f>IF(A2130="","",IFERROR(EDATE(Spese!$I$93,(D2130-1)*Spese!$H$93),""))</f>
        <v/>
      </c>
      <c r="F2130" s="40">
        <f>IF(A2130="","",IFERROR(IF(D2130=Spese!$G$93,Spese!$L$93-Spese!$M$93*(Spese!$G$93-1),Spese!$M$93),""))</f>
        <v/>
      </c>
      <c r="G2130" s="9">
        <f>IF(A2130="","",IFERROR(IF(Spese!$K$93="Annullato","Annullata",IF(Spese!$K$93="Sospeso","Sospesa",IF(Spese!$K$93="Da valutare","Da valutare",IF(E2130="","Da completare",IF(D2130&lt;=Spese!$J$93,"Saldata",IF(E2130&lt;Parametri!$B$3,"Scaduta",IF(E2130&lt;=Parametri!$B$3+Parametri!$B$4,"In scadenza","Programmata"))))))),"Da completare"))</f>
        <v/>
      </c>
      <c r="H2130" s="27">
        <f>IF(A2130="","",Spese!$D$93)</f>
        <v/>
      </c>
    </row>
    <row r="2131">
      <c r="A2131" s="5">
        <f>IFERROR(IF(OR(Spese!$A$93="",15&gt;Spese!$G$93),"",Spese!$A$93),"")</f>
        <v/>
      </c>
      <c r="B2131" s="23">
        <f>IF(A2131="","",Spese!$B$93)</f>
        <v/>
      </c>
      <c r="C2131" s="23">
        <f>IF(A2131="","",Spese!$C$93)</f>
        <v/>
      </c>
      <c r="D2131" s="6">
        <f>IF(A2131="","",15)</f>
        <v/>
      </c>
      <c r="E2131" s="21">
        <f>IF(A2131="","",IFERROR(EDATE(Spese!$I$93,(D2131-1)*Spese!$H$93),""))</f>
        <v/>
      </c>
      <c r="F2131" s="38">
        <f>IF(A2131="","",IFERROR(IF(D2131=Spese!$G$93,Spese!$L$93-Spese!$M$93*(Spese!$G$93-1),Spese!$M$93),""))</f>
        <v/>
      </c>
      <c r="G2131" s="5">
        <f>IF(A2131="","",IFERROR(IF(Spese!$K$93="Annullato","Annullata",IF(Spese!$K$93="Sospeso","Sospesa",IF(Spese!$K$93="Da valutare","Da valutare",IF(E2131="","Da completare",IF(D2131&lt;=Spese!$J$93,"Saldata",IF(E2131&lt;Parametri!$B$3,"Scaduta",IF(E2131&lt;=Parametri!$B$3+Parametri!$B$4,"In scadenza","Programmata"))))))),"Da completare"))</f>
        <v/>
      </c>
      <c r="H2131" s="23">
        <f>IF(A2131="","",Spese!$D$93)</f>
        <v/>
      </c>
    </row>
    <row r="2132">
      <c r="A2132" s="9">
        <f>IFERROR(IF(OR(Spese!$A$93="",16&gt;Spese!$G$93),"",Spese!$A$93),"")</f>
        <v/>
      </c>
      <c r="B2132" s="27">
        <f>IF(A2132="","",Spese!$B$93)</f>
        <v/>
      </c>
      <c r="C2132" s="27">
        <f>IF(A2132="","",Spese!$C$93)</f>
        <v/>
      </c>
      <c r="D2132" s="10">
        <f>IF(A2132="","",16)</f>
        <v/>
      </c>
      <c r="E2132" s="25">
        <f>IF(A2132="","",IFERROR(EDATE(Spese!$I$93,(D2132-1)*Spese!$H$93),""))</f>
        <v/>
      </c>
      <c r="F2132" s="40">
        <f>IF(A2132="","",IFERROR(IF(D2132=Spese!$G$93,Spese!$L$93-Spese!$M$93*(Spese!$G$93-1),Spese!$M$93),""))</f>
        <v/>
      </c>
      <c r="G2132" s="9">
        <f>IF(A2132="","",IFERROR(IF(Spese!$K$93="Annullato","Annullata",IF(Spese!$K$93="Sospeso","Sospesa",IF(Spese!$K$93="Da valutare","Da valutare",IF(E2132="","Da completare",IF(D2132&lt;=Spese!$J$93,"Saldata",IF(E2132&lt;Parametri!$B$3,"Scaduta",IF(E2132&lt;=Parametri!$B$3+Parametri!$B$4,"In scadenza","Programmata"))))))),"Da completare"))</f>
        <v/>
      </c>
      <c r="H2132" s="27">
        <f>IF(A2132="","",Spese!$D$93)</f>
        <v/>
      </c>
    </row>
    <row r="2133">
      <c r="A2133" s="5">
        <f>IFERROR(IF(OR(Spese!$A$93="",17&gt;Spese!$G$93),"",Spese!$A$93),"")</f>
        <v/>
      </c>
      <c r="B2133" s="23">
        <f>IF(A2133="","",Spese!$B$93)</f>
        <v/>
      </c>
      <c r="C2133" s="23">
        <f>IF(A2133="","",Spese!$C$93)</f>
        <v/>
      </c>
      <c r="D2133" s="6">
        <f>IF(A2133="","",17)</f>
        <v/>
      </c>
      <c r="E2133" s="21">
        <f>IF(A2133="","",IFERROR(EDATE(Spese!$I$93,(D2133-1)*Spese!$H$93),""))</f>
        <v/>
      </c>
      <c r="F2133" s="38">
        <f>IF(A2133="","",IFERROR(IF(D2133=Spese!$G$93,Spese!$L$93-Spese!$M$93*(Spese!$G$93-1),Spese!$M$93),""))</f>
        <v/>
      </c>
      <c r="G2133" s="5">
        <f>IF(A2133="","",IFERROR(IF(Spese!$K$93="Annullato","Annullata",IF(Spese!$K$93="Sospeso","Sospesa",IF(Spese!$K$93="Da valutare","Da valutare",IF(E2133="","Da completare",IF(D2133&lt;=Spese!$J$93,"Saldata",IF(E2133&lt;Parametri!$B$3,"Scaduta",IF(E2133&lt;=Parametri!$B$3+Parametri!$B$4,"In scadenza","Programmata"))))))),"Da completare"))</f>
        <v/>
      </c>
      <c r="H2133" s="23">
        <f>IF(A2133="","",Spese!$D$93)</f>
        <v/>
      </c>
    </row>
    <row r="2134">
      <c r="A2134" s="9">
        <f>IFERROR(IF(OR(Spese!$A$93="",18&gt;Spese!$G$93),"",Spese!$A$93),"")</f>
        <v/>
      </c>
      <c r="B2134" s="27">
        <f>IF(A2134="","",Spese!$B$93)</f>
        <v/>
      </c>
      <c r="C2134" s="27">
        <f>IF(A2134="","",Spese!$C$93)</f>
        <v/>
      </c>
      <c r="D2134" s="10">
        <f>IF(A2134="","",18)</f>
        <v/>
      </c>
      <c r="E2134" s="25">
        <f>IF(A2134="","",IFERROR(EDATE(Spese!$I$93,(D2134-1)*Spese!$H$93),""))</f>
        <v/>
      </c>
      <c r="F2134" s="40">
        <f>IF(A2134="","",IFERROR(IF(D2134=Spese!$G$93,Spese!$L$93-Spese!$M$93*(Spese!$G$93-1),Spese!$M$93),""))</f>
        <v/>
      </c>
      <c r="G2134" s="9">
        <f>IF(A2134="","",IFERROR(IF(Spese!$K$93="Annullato","Annullata",IF(Spese!$K$93="Sospeso","Sospesa",IF(Spese!$K$93="Da valutare","Da valutare",IF(E2134="","Da completare",IF(D2134&lt;=Spese!$J$93,"Saldata",IF(E2134&lt;Parametri!$B$3,"Scaduta",IF(E2134&lt;=Parametri!$B$3+Parametri!$B$4,"In scadenza","Programmata"))))))),"Da completare"))</f>
        <v/>
      </c>
      <c r="H2134" s="27">
        <f>IF(A2134="","",Spese!$D$93)</f>
        <v/>
      </c>
    </row>
    <row r="2135">
      <c r="A2135" s="5">
        <f>IFERROR(IF(OR(Spese!$A$93="",19&gt;Spese!$G$93),"",Spese!$A$93),"")</f>
        <v/>
      </c>
      <c r="B2135" s="23">
        <f>IF(A2135="","",Spese!$B$93)</f>
        <v/>
      </c>
      <c r="C2135" s="23">
        <f>IF(A2135="","",Spese!$C$93)</f>
        <v/>
      </c>
      <c r="D2135" s="6">
        <f>IF(A2135="","",19)</f>
        <v/>
      </c>
      <c r="E2135" s="21">
        <f>IF(A2135="","",IFERROR(EDATE(Spese!$I$93,(D2135-1)*Spese!$H$93),""))</f>
        <v/>
      </c>
      <c r="F2135" s="38">
        <f>IF(A2135="","",IFERROR(IF(D2135=Spese!$G$93,Spese!$L$93-Spese!$M$93*(Spese!$G$93-1),Spese!$M$93),""))</f>
        <v/>
      </c>
      <c r="G2135" s="5">
        <f>IF(A2135="","",IFERROR(IF(Spese!$K$93="Annullato","Annullata",IF(Spese!$K$93="Sospeso","Sospesa",IF(Spese!$K$93="Da valutare","Da valutare",IF(E2135="","Da completare",IF(D2135&lt;=Spese!$J$93,"Saldata",IF(E2135&lt;Parametri!$B$3,"Scaduta",IF(E2135&lt;=Parametri!$B$3+Parametri!$B$4,"In scadenza","Programmata"))))))),"Da completare"))</f>
        <v/>
      </c>
      <c r="H2135" s="23">
        <f>IF(A2135="","",Spese!$D$93)</f>
        <v/>
      </c>
    </row>
    <row r="2136">
      <c r="A2136" s="9">
        <f>IFERROR(IF(OR(Spese!$A$93="",20&gt;Spese!$G$93),"",Spese!$A$93),"")</f>
        <v/>
      </c>
      <c r="B2136" s="27">
        <f>IF(A2136="","",Spese!$B$93)</f>
        <v/>
      </c>
      <c r="C2136" s="27">
        <f>IF(A2136="","",Spese!$C$93)</f>
        <v/>
      </c>
      <c r="D2136" s="10">
        <f>IF(A2136="","",20)</f>
        <v/>
      </c>
      <c r="E2136" s="25">
        <f>IF(A2136="","",IFERROR(EDATE(Spese!$I$93,(D2136-1)*Spese!$H$93),""))</f>
        <v/>
      </c>
      <c r="F2136" s="40">
        <f>IF(A2136="","",IFERROR(IF(D2136=Spese!$G$93,Spese!$L$93-Spese!$M$93*(Spese!$G$93-1),Spese!$M$93),""))</f>
        <v/>
      </c>
      <c r="G2136" s="9">
        <f>IF(A2136="","",IFERROR(IF(Spese!$K$93="Annullato","Annullata",IF(Spese!$K$93="Sospeso","Sospesa",IF(Spese!$K$93="Da valutare","Da valutare",IF(E2136="","Da completare",IF(D2136&lt;=Spese!$J$93,"Saldata",IF(E2136&lt;Parametri!$B$3,"Scaduta",IF(E2136&lt;=Parametri!$B$3+Parametri!$B$4,"In scadenza","Programmata"))))))),"Da completare"))</f>
        <v/>
      </c>
      <c r="H2136" s="27">
        <f>IF(A2136="","",Spese!$D$93)</f>
        <v/>
      </c>
    </row>
    <row r="2137">
      <c r="A2137" s="5">
        <f>IFERROR(IF(OR(Spese!$A$93="",21&gt;Spese!$G$93),"",Spese!$A$93),"")</f>
        <v/>
      </c>
      <c r="B2137" s="23">
        <f>IF(A2137="","",Spese!$B$93)</f>
        <v/>
      </c>
      <c r="C2137" s="23">
        <f>IF(A2137="","",Spese!$C$93)</f>
        <v/>
      </c>
      <c r="D2137" s="6">
        <f>IF(A2137="","",21)</f>
        <v/>
      </c>
      <c r="E2137" s="21">
        <f>IF(A2137="","",IFERROR(EDATE(Spese!$I$93,(D2137-1)*Spese!$H$93),""))</f>
        <v/>
      </c>
      <c r="F2137" s="38">
        <f>IF(A2137="","",IFERROR(IF(D2137=Spese!$G$93,Spese!$L$93-Spese!$M$93*(Spese!$G$93-1),Spese!$M$93),""))</f>
        <v/>
      </c>
      <c r="G2137" s="5">
        <f>IF(A2137="","",IFERROR(IF(Spese!$K$93="Annullato","Annullata",IF(Spese!$K$93="Sospeso","Sospesa",IF(Spese!$K$93="Da valutare","Da valutare",IF(E2137="","Da completare",IF(D2137&lt;=Spese!$J$93,"Saldata",IF(E2137&lt;Parametri!$B$3,"Scaduta",IF(E2137&lt;=Parametri!$B$3+Parametri!$B$4,"In scadenza","Programmata"))))))),"Da completare"))</f>
        <v/>
      </c>
      <c r="H2137" s="23">
        <f>IF(A2137="","",Spese!$D$93)</f>
        <v/>
      </c>
    </row>
    <row r="2138">
      <c r="A2138" s="9">
        <f>IFERROR(IF(OR(Spese!$A$93="",22&gt;Spese!$G$93),"",Spese!$A$93),"")</f>
        <v/>
      </c>
      <c r="B2138" s="27">
        <f>IF(A2138="","",Spese!$B$93)</f>
        <v/>
      </c>
      <c r="C2138" s="27">
        <f>IF(A2138="","",Spese!$C$93)</f>
        <v/>
      </c>
      <c r="D2138" s="10">
        <f>IF(A2138="","",22)</f>
        <v/>
      </c>
      <c r="E2138" s="25">
        <f>IF(A2138="","",IFERROR(EDATE(Spese!$I$93,(D2138-1)*Spese!$H$93),""))</f>
        <v/>
      </c>
      <c r="F2138" s="40">
        <f>IF(A2138="","",IFERROR(IF(D2138=Spese!$G$93,Spese!$L$93-Spese!$M$93*(Spese!$G$93-1),Spese!$M$93),""))</f>
        <v/>
      </c>
      <c r="G2138" s="9">
        <f>IF(A2138="","",IFERROR(IF(Spese!$K$93="Annullato","Annullata",IF(Spese!$K$93="Sospeso","Sospesa",IF(Spese!$K$93="Da valutare","Da valutare",IF(E2138="","Da completare",IF(D2138&lt;=Spese!$J$93,"Saldata",IF(E2138&lt;Parametri!$B$3,"Scaduta",IF(E2138&lt;=Parametri!$B$3+Parametri!$B$4,"In scadenza","Programmata"))))))),"Da completare"))</f>
        <v/>
      </c>
      <c r="H2138" s="27">
        <f>IF(A2138="","",Spese!$D$93)</f>
        <v/>
      </c>
    </row>
    <row r="2139">
      <c r="A2139" s="5">
        <f>IFERROR(IF(OR(Spese!$A$93="",23&gt;Spese!$G$93),"",Spese!$A$93),"")</f>
        <v/>
      </c>
      <c r="B2139" s="23">
        <f>IF(A2139="","",Spese!$B$93)</f>
        <v/>
      </c>
      <c r="C2139" s="23">
        <f>IF(A2139="","",Spese!$C$93)</f>
        <v/>
      </c>
      <c r="D2139" s="6">
        <f>IF(A2139="","",23)</f>
        <v/>
      </c>
      <c r="E2139" s="21">
        <f>IF(A2139="","",IFERROR(EDATE(Spese!$I$93,(D2139-1)*Spese!$H$93),""))</f>
        <v/>
      </c>
      <c r="F2139" s="38">
        <f>IF(A2139="","",IFERROR(IF(D2139=Spese!$G$93,Spese!$L$93-Spese!$M$93*(Spese!$G$93-1),Spese!$M$93),""))</f>
        <v/>
      </c>
      <c r="G2139" s="5">
        <f>IF(A2139="","",IFERROR(IF(Spese!$K$93="Annullato","Annullata",IF(Spese!$K$93="Sospeso","Sospesa",IF(Spese!$K$93="Da valutare","Da valutare",IF(E2139="","Da completare",IF(D2139&lt;=Spese!$J$93,"Saldata",IF(E2139&lt;Parametri!$B$3,"Scaduta",IF(E2139&lt;=Parametri!$B$3+Parametri!$B$4,"In scadenza","Programmata"))))))),"Da completare"))</f>
        <v/>
      </c>
      <c r="H2139" s="23">
        <f>IF(A2139="","",Spese!$D$93)</f>
        <v/>
      </c>
    </row>
    <row r="2140">
      <c r="A2140" s="9">
        <f>IFERROR(IF(OR(Spese!$A$93="",24&gt;Spese!$G$93),"",Spese!$A$93),"")</f>
        <v/>
      </c>
      <c r="B2140" s="27">
        <f>IF(A2140="","",Spese!$B$93)</f>
        <v/>
      </c>
      <c r="C2140" s="27">
        <f>IF(A2140="","",Spese!$C$93)</f>
        <v/>
      </c>
      <c r="D2140" s="10">
        <f>IF(A2140="","",24)</f>
        <v/>
      </c>
      <c r="E2140" s="25">
        <f>IF(A2140="","",IFERROR(EDATE(Spese!$I$93,(D2140-1)*Spese!$H$93),""))</f>
        <v/>
      </c>
      <c r="F2140" s="40">
        <f>IF(A2140="","",IFERROR(IF(D2140=Spese!$G$93,Spese!$L$93-Spese!$M$93*(Spese!$G$93-1),Spese!$M$93),""))</f>
        <v/>
      </c>
      <c r="G2140" s="9">
        <f>IF(A2140="","",IFERROR(IF(Spese!$K$93="Annullato","Annullata",IF(Spese!$K$93="Sospeso","Sospesa",IF(Spese!$K$93="Da valutare","Da valutare",IF(E2140="","Da completare",IF(D2140&lt;=Spese!$J$93,"Saldata",IF(E2140&lt;Parametri!$B$3,"Scaduta",IF(E2140&lt;=Parametri!$B$3+Parametri!$B$4,"In scadenza","Programmata"))))))),"Da completare"))</f>
        <v/>
      </c>
      <c r="H2140" s="27">
        <f>IF(A2140="","",Spese!$D$93)</f>
        <v/>
      </c>
    </row>
    <row r="2141">
      <c r="A2141" s="5">
        <f>IFERROR(IF(OR(Spese!$A$94="",1&gt;Spese!$G$94),"",Spese!$A$94),"")</f>
        <v/>
      </c>
      <c r="B2141" s="23">
        <f>IF(A2141="","",Spese!$B$94)</f>
        <v/>
      </c>
      <c r="C2141" s="23">
        <f>IF(A2141="","",Spese!$C$94)</f>
        <v/>
      </c>
      <c r="D2141" s="6">
        <f>IF(A2141="","",1)</f>
        <v/>
      </c>
      <c r="E2141" s="21">
        <f>IF(A2141="","",IFERROR(EDATE(Spese!$I$94,(D2141-1)*Spese!$H$94),""))</f>
        <v/>
      </c>
      <c r="F2141" s="38">
        <f>IF(A2141="","",IFERROR(IF(D2141=Spese!$G$94,Spese!$L$94-Spese!$M$94*(Spese!$G$94-1),Spese!$M$94),""))</f>
        <v/>
      </c>
      <c r="G2141" s="5">
        <f>IF(A2141="","",IFERROR(IF(Spese!$K$94="Annullato","Annullata",IF(Spese!$K$94="Sospeso","Sospesa",IF(Spese!$K$94="Da valutare","Da valutare",IF(E2141="","Da completare",IF(D2141&lt;=Spese!$J$94,"Saldata",IF(E2141&lt;Parametri!$B$3,"Scaduta",IF(E2141&lt;=Parametri!$B$3+Parametri!$B$4,"In scadenza","Programmata"))))))),"Da completare"))</f>
        <v/>
      </c>
      <c r="H2141" s="23">
        <f>IF(A2141="","",Spese!$D$94)</f>
        <v/>
      </c>
    </row>
    <row r="2142">
      <c r="A2142" s="9">
        <f>IFERROR(IF(OR(Spese!$A$94="",2&gt;Spese!$G$94),"",Spese!$A$94),"")</f>
        <v/>
      </c>
      <c r="B2142" s="27">
        <f>IF(A2142="","",Spese!$B$94)</f>
        <v/>
      </c>
      <c r="C2142" s="27">
        <f>IF(A2142="","",Spese!$C$94)</f>
        <v/>
      </c>
      <c r="D2142" s="10">
        <f>IF(A2142="","",2)</f>
        <v/>
      </c>
      <c r="E2142" s="25">
        <f>IF(A2142="","",IFERROR(EDATE(Spese!$I$94,(D2142-1)*Spese!$H$94),""))</f>
        <v/>
      </c>
      <c r="F2142" s="40">
        <f>IF(A2142="","",IFERROR(IF(D2142=Spese!$G$94,Spese!$L$94-Spese!$M$94*(Spese!$G$94-1),Spese!$M$94),""))</f>
        <v/>
      </c>
      <c r="G2142" s="9">
        <f>IF(A2142="","",IFERROR(IF(Spese!$K$94="Annullato","Annullata",IF(Spese!$K$94="Sospeso","Sospesa",IF(Spese!$K$94="Da valutare","Da valutare",IF(E2142="","Da completare",IF(D2142&lt;=Spese!$J$94,"Saldata",IF(E2142&lt;Parametri!$B$3,"Scaduta",IF(E2142&lt;=Parametri!$B$3+Parametri!$B$4,"In scadenza","Programmata"))))))),"Da completare"))</f>
        <v/>
      </c>
      <c r="H2142" s="27">
        <f>IF(A2142="","",Spese!$D$94)</f>
        <v/>
      </c>
    </row>
    <row r="2143">
      <c r="A2143" s="5">
        <f>IFERROR(IF(OR(Spese!$A$94="",3&gt;Spese!$G$94),"",Spese!$A$94),"")</f>
        <v/>
      </c>
      <c r="B2143" s="23">
        <f>IF(A2143="","",Spese!$B$94)</f>
        <v/>
      </c>
      <c r="C2143" s="23">
        <f>IF(A2143="","",Spese!$C$94)</f>
        <v/>
      </c>
      <c r="D2143" s="6">
        <f>IF(A2143="","",3)</f>
        <v/>
      </c>
      <c r="E2143" s="21">
        <f>IF(A2143="","",IFERROR(EDATE(Spese!$I$94,(D2143-1)*Spese!$H$94),""))</f>
        <v/>
      </c>
      <c r="F2143" s="38">
        <f>IF(A2143="","",IFERROR(IF(D2143=Spese!$G$94,Spese!$L$94-Spese!$M$94*(Spese!$G$94-1),Spese!$M$94),""))</f>
        <v/>
      </c>
      <c r="G2143" s="5">
        <f>IF(A2143="","",IFERROR(IF(Spese!$K$94="Annullato","Annullata",IF(Spese!$K$94="Sospeso","Sospesa",IF(Spese!$K$94="Da valutare","Da valutare",IF(E2143="","Da completare",IF(D2143&lt;=Spese!$J$94,"Saldata",IF(E2143&lt;Parametri!$B$3,"Scaduta",IF(E2143&lt;=Parametri!$B$3+Parametri!$B$4,"In scadenza","Programmata"))))))),"Da completare"))</f>
        <v/>
      </c>
      <c r="H2143" s="23">
        <f>IF(A2143="","",Spese!$D$94)</f>
        <v/>
      </c>
    </row>
    <row r="2144">
      <c r="A2144" s="9">
        <f>IFERROR(IF(OR(Spese!$A$94="",4&gt;Spese!$G$94),"",Spese!$A$94),"")</f>
        <v/>
      </c>
      <c r="B2144" s="27">
        <f>IF(A2144="","",Spese!$B$94)</f>
        <v/>
      </c>
      <c r="C2144" s="27">
        <f>IF(A2144="","",Spese!$C$94)</f>
        <v/>
      </c>
      <c r="D2144" s="10">
        <f>IF(A2144="","",4)</f>
        <v/>
      </c>
      <c r="E2144" s="25">
        <f>IF(A2144="","",IFERROR(EDATE(Spese!$I$94,(D2144-1)*Spese!$H$94),""))</f>
        <v/>
      </c>
      <c r="F2144" s="40">
        <f>IF(A2144="","",IFERROR(IF(D2144=Spese!$G$94,Spese!$L$94-Spese!$M$94*(Spese!$G$94-1),Spese!$M$94),""))</f>
        <v/>
      </c>
      <c r="G2144" s="9">
        <f>IF(A2144="","",IFERROR(IF(Spese!$K$94="Annullato","Annullata",IF(Spese!$K$94="Sospeso","Sospesa",IF(Spese!$K$94="Da valutare","Da valutare",IF(E2144="","Da completare",IF(D2144&lt;=Spese!$J$94,"Saldata",IF(E2144&lt;Parametri!$B$3,"Scaduta",IF(E2144&lt;=Parametri!$B$3+Parametri!$B$4,"In scadenza","Programmata"))))))),"Da completare"))</f>
        <v/>
      </c>
      <c r="H2144" s="27">
        <f>IF(A2144="","",Spese!$D$94)</f>
        <v/>
      </c>
    </row>
    <row r="2145">
      <c r="A2145" s="5">
        <f>IFERROR(IF(OR(Spese!$A$94="",5&gt;Spese!$G$94),"",Spese!$A$94),"")</f>
        <v/>
      </c>
      <c r="B2145" s="23">
        <f>IF(A2145="","",Spese!$B$94)</f>
        <v/>
      </c>
      <c r="C2145" s="23">
        <f>IF(A2145="","",Spese!$C$94)</f>
        <v/>
      </c>
      <c r="D2145" s="6">
        <f>IF(A2145="","",5)</f>
        <v/>
      </c>
      <c r="E2145" s="21">
        <f>IF(A2145="","",IFERROR(EDATE(Spese!$I$94,(D2145-1)*Spese!$H$94),""))</f>
        <v/>
      </c>
      <c r="F2145" s="38">
        <f>IF(A2145="","",IFERROR(IF(D2145=Spese!$G$94,Spese!$L$94-Spese!$M$94*(Spese!$G$94-1),Spese!$M$94),""))</f>
        <v/>
      </c>
      <c r="G2145" s="5">
        <f>IF(A2145="","",IFERROR(IF(Spese!$K$94="Annullato","Annullata",IF(Spese!$K$94="Sospeso","Sospesa",IF(Spese!$K$94="Da valutare","Da valutare",IF(E2145="","Da completare",IF(D2145&lt;=Spese!$J$94,"Saldata",IF(E2145&lt;Parametri!$B$3,"Scaduta",IF(E2145&lt;=Parametri!$B$3+Parametri!$B$4,"In scadenza","Programmata"))))))),"Da completare"))</f>
        <v/>
      </c>
      <c r="H2145" s="23">
        <f>IF(A2145="","",Spese!$D$94)</f>
        <v/>
      </c>
    </row>
    <row r="2146">
      <c r="A2146" s="9">
        <f>IFERROR(IF(OR(Spese!$A$94="",6&gt;Spese!$G$94),"",Spese!$A$94),"")</f>
        <v/>
      </c>
      <c r="B2146" s="27">
        <f>IF(A2146="","",Spese!$B$94)</f>
        <v/>
      </c>
      <c r="C2146" s="27">
        <f>IF(A2146="","",Spese!$C$94)</f>
        <v/>
      </c>
      <c r="D2146" s="10">
        <f>IF(A2146="","",6)</f>
        <v/>
      </c>
      <c r="E2146" s="25">
        <f>IF(A2146="","",IFERROR(EDATE(Spese!$I$94,(D2146-1)*Spese!$H$94),""))</f>
        <v/>
      </c>
      <c r="F2146" s="40">
        <f>IF(A2146="","",IFERROR(IF(D2146=Spese!$G$94,Spese!$L$94-Spese!$M$94*(Spese!$G$94-1),Spese!$M$94),""))</f>
        <v/>
      </c>
      <c r="G2146" s="9">
        <f>IF(A2146="","",IFERROR(IF(Spese!$K$94="Annullato","Annullata",IF(Spese!$K$94="Sospeso","Sospesa",IF(Spese!$K$94="Da valutare","Da valutare",IF(E2146="","Da completare",IF(D2146&lt;=Spese!$J$94,"Saldata",IF(E2146&lt;Parametri!$B$3,"Scaduta",IF(E2146&lt;=Parametri!$B$3+Parametri!$B$4,"In scadenza","Programmata"))))))),"Da completare"))</f>
        <v/>
      </c>
      <c r="H2146" s="27">
        <f>IF(A2146="","",Spese!$D$94)</f>
        <v/>
      </c>
    </row>
    <row r="2147">
      <c r="A2147" s="5">
        <f>IFERROR(IF(OR(Spese!$A$94="",7&gt;Spese!$G$94),"",Spese!$A$94),"")</f>
        <v/>
      </c>
      <c r="B2147" s="23">
        <f>IF(A2147="","",Spese!$B$94)</f>
        <v/>
      </c>
      <c r="C2147" s="23">
        <f>IF(A2147="","",Spese!$C$94)</f>
        <v/>
      </c>
      <c r="D2147" s="6">
        <f>IF(A2147="","",7)</f>
        <v/>
      </c>
      <c r="E2147" s="21">
        <f>IF(A2147="","",IFERROR(EDATE(Spese!$I$94,(D2147-1)*Spese!$H$94),""))</f>
        <v/>
      </c>
      <c r="F2147" s="38">
        <f>IF(A2147="","",IFERROR(IF(D2147=Spese!$G$94,Spese!$L$94-Spese!$M$94*(Spese!$G$94-1),Spese!$M$94),""))</f>
        <v/>
      </c>
      <c r="G2147" s="5">
        <f>IF(A2147="","",IFERROR(IF(Spese!$K$94="Annullato","Annullata",IF(Spese!$K$94="Sospeso","Sospesa",IF(Spese!$K$94="Da valutare","Da valutare",IF(E2147="","Da completare",IF(D2147&lt;=Spese!$J$94,"Saldata",IF(E2147&lt;Parametri!$B$3,"Scaduta",IF(E2147&lt;=Parametri!$B$3+Parametri!$B$4,"In scadenza","Programmata"))))))),"Da completare"))</f>
        <v/>
      </c>
      <c r="H2147" s="23">
        <f>IF(A2147="","",Spese!$D$94)</f>
        <v/>
      </c>
    </row>
    <row r="2148">
      <c r="A2148" s="9">
        <f>IFERROR(IF(OR(Spese!$A$94="",8&gt;Spese!$G$94),"",Spese!$A$94),"")</f>
        <v/>
      </c>
      <c r="B2148" s="27">
        <f>IF(A2148="","",Spese!$B$94)</f>
        <v/>
      </c>
      <c r="C2148" s="27">
        <f>IF(A2148="","",Spese!$C$94)</f>
        <v/>
      </c>
      <c r="D2148" s="10">
        <f>IF(A2148="","",8)</f>
        <v/>
      </c>
      <c r="E2148" s="25">
        <f>IF(A2148="","",IFERROR(EDATE(Spese!$I$94,(D2148-1)*Spese!$H$94),""))</f>
        <v/>
      </c>
      <c r="F2148" s="40">
        <f>IF(A2148="","",IFERROR(IF(D2148=Spese!$G$94,Spese!$L$94-Spese!$M$94*(Spese!$G$94-1),Spese!$M$94),""))</f>
        <v/>
      </c>
      <c r="G2148" s="9">
        <f>IF(A2148="","",IFERROR(IF(Spese!$K$94="Annullato","Annullata",IF(Spese!$K$94="Sospeso","Sospesa",IF(Spese!$K$94="Da valutare","Da valutare",IF(E2148="","Da completare",IF(D2148&lt;=Spese!$J$94,"Saldata",IF(E2148&lt;Parametri!$B$3,"Scaduta",IF(E2148&lt;=Parametri!$B$3+Parametri!$B$4,"In scadenza","Programmata"))))))),"Da completare"))</f>
        <v/>
      </c>
      <c r="H2148" s="27">
        <f>IF(A2148="","",Spese!$D$94)</f>
        <v/>
      </c>
    </row>
    <row r="2149">
      <c r="A2149" s="5">
        <f>IFERROR(IF(OR(Spese!$A$94="",9&gt;Spese!$G$94),"",Spese!$A$94),"")</f>
        <v/>
      </c>
      <c r="B2149" s="23">
        <f>IF(A2149="","",Spese!$B$94)</f>
        <v/>
      </c>
      <c r="C2149" s="23">
        <f>IF(A2149="","",Spese!$C$94)</f>
        <v/>
      </c>
      <c r="D2149" s="6">
        <f>IF(A2149="","",9)</f>
        <v/>
      </c>
      <c r="E2149" s="21">
        <f>IF(A2149="","",IFERROR(EDATE(Spese!$I$94,(D2149-1)*Spese!$H$94),""))</f>
        <v/>
      </c>
      <c r="F2149" s="38">
        <f>IF(A2149="","",IFERROR(IF(D2149=Spese!$G$94,Spese!$L$94-Spese!$M$94*(Spese!$G$94-1),Spese!$M$94),""))</f>
        <v/>
      </c>
      <c r="G2149" s="5">
        <f>IF(A2149="","",IFERROR(IF(Spese!$K$94="Annullato","Annullata",IF(Spese!$K$94="Sospeso","Sospesa",IF(Spese!$K$94="Da valutare","Da valutare",IF(E2149="","Da completare",IF(D2149&lt;=Spese!$J$94,"Saldata",IF(E2149&lt;Parametri!$B$3,"Scaduta",IF(E2149&lt;=Parametri!$B$3+Parametri!$B$4,"In scadenza","Programmata"))))))),"Da completare"))</f>
        <v/>
      </c>
      <c r="H2149" s="23">
        <f>IF(A2149="","",Spese!$D$94)</f>
        <v/>
      </c>
    </row>
    <row r="2150">
      <c r="A2150" s="9">
        <f>IFERROR(IF(OR(Spese!$A$94="",10&gt;Spese!$G$94),"",Spese!$A$94),"")</f>
        <v/>
      </c>
      <c r="B2150" s="27">
        <f>IF(A2150="","",Spese!$B$94)</f>
        <v/>
      </c>
      <c r="C2150" s="27">
        <f>IF(A2150="","",Spese!$C$94)</f>
        <v/>
      </c>
      <c r="D2150" s="10">
        <f>IF(A2150="","",10)</f>
        <v/>
      </c>
      <c r="E2150" s="25">
        <f>IF(A2150="","",IFERROR(EDATE(Spese!$I$94,(D2150-1)*Spese!$H$94),""))</f>
        <v/>
      </c>
      <c r="F2150" s="40">
        <f>IF(A2150="","",IFERROR(IF(D2150=Spese!$G$94,Spese!$L$94-Spese!$M$94*(Spese!$G$94-1),Spese!$M$94),""))</f>
        <v/>
      </c>
      <c r="G2150" s="9">
        <f>IF(A2150="","",IFERROR(IF(Spese!$K$94="Annullato","Annullata",IF(Spese!$K$94="Sospeso","Sospesa",IF(Spese!$K$94="Da valutare","Da valutare",IF(E2150="","Da completare",IF(D2150&lt;=Spese!$J$94,"Saldata",IF(E2150&lt;Parametri!$B$3,"Scaduta",IF(E2150&lt;=Parametri!$B$3+Parametri!$B$4,"In scadenza","Programmata"))))))),"Da completare"))</f>
        <v/>
      </c>
      <c r="H2150" s="27">
        <f>IF(A2150="","",Spese!$D$94)</f>
        <v/>
      </c>
    </row>
    <row r="2151">
      <c r="A2151" s="5">
        <f>IFERROR(IF(OR(Spese!$A$94="",11&gt;Spese!$G$94),"",Spese!$A$94),"")</f>
        <v/>
      </c>
      <c r="B2151" s="23">
        <f>IF(A2151="","",Spese!$B$94)</f>
        <v/>
      </c>
      <c r="C2151" s="23">
        <f>IF(A2151="","",Spese!$C$94)</f>
        <v/>
      </c>
      <c r="D2151" s="6">
        <f>IF(A2151="","",11)</f>
        <v/>
      </c>
      <c r="E2151" s="21">
        <f>IF(A2151="","",IFERROR(EDATE(Spese!$I$94,(D2151-1)*Spese!$H$94),""))</f>
        <v/>
      </c>
      <c r="F2151" s="38">
        <f>IF(A2151="","",IFERROR(IF(D2151=Spese!$G$94,Spese!$L$94-Spese!$M$94*(Spese!$G$94-1),Spese!$M$94),""))</f>
        <v/>
      </c>
      <c r="G2151" s="5">
        <f>IF(A2151="","",IFERROR(IF(Spese!$K$94="Annullato","Annullata",IF(Spese!$K$94="Sospeso","Sospesa",IF(Spese!$K$94="Da valutare","Da valutare",IF(E2151="","Da completare",IF(D2151&lt;=Spese!$J$94,"Saldata",IF(E2151&lt;Parametri!$B$3,"Scaduta",IF(E2151&lt;=Parametri!$B$3+Parametri!$B$4,"In scadenza","Programmata"))))))),"Da completare"))</f>
        <v/>
      </c>
      <c r="H2151" s="23">
        <f>IF(A2151="","",Spese!$D$94)</f>
        <v/>
      </c>
    </row>
    <row r="2152">
      <c r="A2152" s="9">
        <f>IFERROR(IF(OR(Spese!$A$94="",12&gt;Spese!$G$94),"",Spese!$A$94),"")</f>
        <v/>
      </c>
      <c r="B2152" s="27">
        <f>IF(A2152="","",Spese!$B$94)</f>
        <v/>
      </c>
      <c r="C2152" s="27">
        <f>IF(A2152="","",Spese!$C$94)</f>
        <v/>
      </c>
      <c r="D2152" s="10">
        <f>IF(A2152="","",12)</f>
        <v/>
      </c>
      <c r="E2152" s="25">
        <f>IF(A2152="","",IFERROR(EDATE(Spese!$I$94,(D2152-1)*Spese!$H$94),""))</f>
        <v/>
      </c>
      <c r="F2152" s="40">
        <f>IF(A2152="","",IFERROR(IF(D2152=Spese!$G$94,Spese!$L$94-Spese!$M$94*(Spese!$G$94-1),Spese!$M$94),""))</f>
        <v/>
      </c>
      <c r="G2152" s="9">
        <f>IF(A2152="","",IFERROR(IF(Spese!$K$94="Annullato","Annullata",IF(Spese!$K$94="Sospeso","Sospesa",IF(Spese!$K$94="Da valutare","Da valutare",IF(E2152="","Da completare",IF(D2152&lt;=Spese!$J$94,"Saldata",IF(E2152&lt;Parametri!$B$3,"Scaduta",IF(E2152&lt;=Parametri!$B$3+Parametri!$B$4,"In scadenza","Programmata"))))))),"Da completare"))</f>
        <v/>
      </c>
      <c r="H2152" s="27">
        <f>IF(A2152="","",Spese!$D$94)</f>
        <v/>
      </c>
    </row>
    <row r="2153">
      <c r="A2153" s="5">
        <f>IFERROR(IF(OR(Spese!$A$94="",13&gt;Spese!$G$94),"",Spese!$A$94),"")</f>
        <v/>
      </c>
      <c r="B2153" s="23">
        <f>IF(A2153="","",Spese!$B$94)</f>
        <v/>
      </c>
      <c r="C2153" s="23">
        <f>IF(A2153="","",Spese!$C$94)</f>
        <v/>
      </c>
      <c r="D2153" s="6">
        <f>IF(A2153="","",13)</f>
        <v/>
      </c>
      <c r="E2153" s="21">
        <f>IF(A2153="","",IFERROR(EDATE(Spese!$I$94,(D2153-1)*Spese!$H$94),""))</f>
        <v/>
      </c>
      <c r="F2153" s="38">
        <f>IF(A2153="","",IFERROR(IF(D2153=Spese!$G$94,Spese!$L$94-Spese!$M$94*(Spese!$G$94-1),Spese!$M$94),""))</f>
        <v/>
      </c>
      <c r="G2153" s="5">
        <f>IF(A2153="","",IFERROR(IF(Spese!$K$94="Annullato","Annullata",IF(Spese!$K$94="Sospeso","Sospesa",IF(Spese!$K$94="Da valutare","Da valutare",IF(E2153="","Da completare",IF(D2153&lt;=Spese!$J$94,"Saldata",IF(E2153&lt;Parametri!$B$3,"Scaduta",IF(E2153&lt;=Parametri!$B$3+Parametri!$B$4,"In scadenza","Programmata"))))))),"Da completare"))</f>
        <v/>
      </c>
      <c r="H2153" s="23">
        <f>IF(A2153="","",Spese!$D$94)</f>
        <v/>
      </c>
    </row>
    <row r="2154">
      <c r="A2154" s="9">
        <f>IFERROR(IF(OR(Spese!$A$94="",14&gt;Spese!$G$94),"",Spese!$A$94),"")</f>
        <v/>
      </c>
      <c r="B2154" s="27">
        <f>IF(A2154="","",Spese!$B$94)</f>
        <v/>
      </c>
      <c r="C2154" s="27">
        <f>IF(A2154="","",Spese!$C$94)</f>
        <v/>
      </c>
      <c r="D2154" s="10">
        <f>IF(A2154="","",14)</f>
        <v/>
      </c>
      <c r="E2154" s="25">
        <f>IF(A2154="","",IFERROR(EDATE(Spese!$I$94,(D2154-1)*Spese!$H$94),""))</f>
        <v/>
      </c>
      <c r="F2154" s="40">
        <f>IF(A2154="","",IFERROR(IF(D2154=Spese!$G$94,Spese!$L$94-Spese!$M$94*(Spese!$G$94-1),Spese!$M$94),""))</f>
        <v/>
      </c>
      <c r="G2154" s="9">
        <f>IF(A2154="","",IFERROR(IF(Spese!$K$94="Annullato","Annullata",IF(Spese!$K$94="Sospeso","Sospesa",IF(Spese!$K$94="Da valutare","Da valutare",IF(E2154="","Da completare",IF(D2154&lt;=Spese!$J$94,"Saldata",IF(E2154&lt;Parametri!$B$3,"Scaduta",IF(E2154&lt;=Parametri!$B$3+Parametri!$B$4,"In scadenza","Programmata"))))))),"Da completare"))</f>
        <v/>
      </c>
      <c r="H2154" s="27">
        <f>IF(A2154="","",Spese!$D$94)</f>
        <v/>
      </c>
    </row>
    <row r="2155">
      <c r="A2155" s="5">
        <f>IFERROR(IF(OR(Spese!$A$94="",15&gt;Spese!$G$94),"",Spese!$A$94),"")</f>
        <v/>
      </c>
      <c r="B2155" s="23">
        <f>IF(A2155="","",Spese!$B$94)</f>
        <v/>
      </c>
      <c r="C2155" s="23">
        <f>IF(A2155="","",Spese!$C$94)</f>
        <v/>
      </c>
      <c r="D2155" s="6">
        <f>IF(A2155="","",15)</f>
        <v/>
      </c>
      <c r="E2155" s="21">
        <f>IF(A2155="","",IFERROR(EDATE(Spese!$I$94,(D2155-1)*Spese!$H$94),""))</f>
        <v/>
      </c>
      <c r="F2155" s="38">
        <f>IF(A2155="","",IFERROR(IF(D2155=Spese!$G$94,Spese!$L$94-Spese!$M$94*(Spese!$G$94-1),Spese!$M$94),""))</f>
        <v/>
      </c>
      <c r="G2155" s="5">
        <f>IF(A2155="","",IFERROR(IF(Spese!$K$94="Annullato","Annullata",IF(Spese!$K$94="Sospeso","Sospesa",IF(Spese!$K$94="Da valutare","Da valutare",IF(E2155="","Da completare",IF(D2155&lt;=Spese!$J$94,"Saldata",IF(E2155&lt;Parametri!$B$3,"Scaduta",IF(E2155&lt;=Parametri!$B$3+Parametri!$B$4,"In scadenza","Programmata"))))))),"Da completare"))</f>
        <v/>
      </c>
      <c r="H2155" s="23">
        <f>IF(A2155="","",Spese!$D$94)</f>
        <v/>
      </c>
    </row>
    <row r="2156">
      <c r="A2156" s="9">
        <f>IFERROR(IF(OR(Spese!$A$94="",16&gt;Spese!$G$94),"",Spese!$A$94),"")</f>
        <v/>
      </c>
      <c r="B2156" s="27">
        <f>IF(A2156="","",Spese!$B$94)</f>
        <v/>
      </c>
      <c r="C2156" s="27">
        <f>IF(A2156="","",Spese!$C$94)</f>
        <v/>
      </c>
      <c r="D2156" s="10">
        <f>IF(A2156="","",16)</f>
        <v/>
      </c>
      <c r="E2156" s="25">
        <f>IF(A2156="","",IFERROR(EDATE(Spese!$I$94,(D2156-1)*Spese!$H$94),""))</f>
        <v/>
      </c>
      <c r="F2156" s="40">
        <f>IF(A2156="","",IFERROR(IF(D2156=Spese!$G$94,Spese!$L$94-Spese!$M$94*(Spese!$G$94-1),Spese!$M$94),""))</f>
        <v/>
      </c>
      <c r="G2156" s="9">
        <f>IF(A2156="","",IFERROR(IF(Spese!$K$94="Annullato","Annullata",IF(Spese!$K$94="Sospeso","Sospesa",IF(Spese!$K$94="Da valutare","Da valutare",IF(E2156="","Da completare",IF(D2156&lt;=Spese!$J$94,"Saldata",IF(E2156&lt;Parametri!$B$3,"Scaduta",IF(E2156&lt;=Parametri!$B$3+Parametri!$B$4,"In scadenza","Programmata"))))))),"Da completare"))</f>
        <v/>
      </c>
      <c r="H2156" s="27">
        <f>IF(A2156="","",Spese!$D$94)</f>
        <v/>
      </c>
    </row>
    <row r="2157">
      <c r="A2157" s="5">
        <f>IFERROR(IF(OR(Spese!$A$94="",17&gt;Spese!$G$94),"",Spese!$A$94),"")</f>
        <v/>
      </c>
      <c r="B2157" s="23">
        <f>IF(A2157="","",Spese!$B$94)</f>
        <v/>
      </c>
      <c r="C2157" s="23">
        <f>IF(A2157="","",Spese!$C$94)</f>
        <v/>
      </c>
      <c r="D2157" s="6">
        <f>IF(A2157="","",17)</f>
        <v/>
      </c>
      <c r="E2157" s="21">
        <f>IF(A2157="","",IFERROR(EDATE(Spese!$I$94,(D2157-1)*Spese!$H$94),""))</f>
        <v/>
      </c>
      <c r="F2157" s="38">
        <f>IF(A2157="","",IFERROR(IF(D2157=Spese!$G$94,Spese!$L$94-Spese!$M$94*(Spese!$G$94-1),Spese!$M$94),""))</f>
        <v/>
      </c>
      <c r="G2157" s="5">
        <f>IF(A2157="","",IFERROR(IF(Spese!$K$94="Annullato","Annullata",IF(Spese!$K$94="Sospeso","Sospesa",IF(Spese!$K$94="Da valutare","Da valutare",IF(E2157="","Da completare",IF(D2157&lt;=Spese!$J$94,"Saldata",IF(E2157&lt;Parametri!$B$3,"Scaduta",IF(E2157&lt;=Parametri!$B$3+Parametri!$B$4,"In scadenza","Programmata"))))))),"Da completare"))</f>
        <v/>
      </c>
      <c r="H2157" s="23">
        <f>IF(A2157="","",Spese!$D$94)</f>
        <v/>
      </c>
    </row>
    <row r="2158">
      <c r="A2158" s="9">
        <f>IFERROR(IF(OR(Spese!$A$94="",18&gt;Spese!$G$94),"",Spese!$A$94),"")</f>
        <v/>
      </c>
      <c r="B2158" s="27">
        <f>IF(A2158="","",Spese!$B$94)</f>
        <v/>
      </c>
      <c r="C2158" s="27">
        <f>IF(A2158="","",Spese!$C$94)</f>
        <v/>
      </c>
      <c r="D2158" s="10">
        <f>IF(A2158="","",18)</f>
        <v/>
      </c>
      <c r="E2158" s="25">
        <f>IF(A2158="","",IFERROR(EDATE(Spese!$I$94,(D2158-1)*Spese!$H$94),""))</f>
        <v/>
      </c>
      <c r="F2158" s="40">
        <f>IF(A2158="","",IFERROR(IF(D2158=Spese!$G$94,Spese!$L$94-Spese!$M$94*(Spese!$G$94-1),Spese!$M$94),""))</f>
        <v/>
      </c>
      <c r="G2158" s="9">
        <f>IF(A2158="","",IFERROR(IF(Spese!$K$94="Annullato","Annullata",IF(Spese!$K$94="Sospeso","Sospesa",IF(Spese!$K$94="Da valutare","Da valutare",IF(E2158="","Da completare",IF(D2158&lt;=Spese!$J$94,"Saldata",IF(E2158&lt;Parametri!$B$3,"Scaduta",IF(E2158&lt;=Parametri!$B$3+Parametri!$B$4,"In scadenza","Programmata"))))))),"Da completare"))</f>
        <v/>
      </c>
      <c r="H2158" s="27">
        <f>IF(A2158="","",Spese!$D$94)</f>
        <v/>
      </c>
    </row>
    <row r="2159">
      <c r="A2159" s="5">
        <f>IFERROR(IF(OR(Spese!$A$94="",19&gt;Spese!$G$94),"",Spese!$A$94),"")</f>
        <v/>
      </c>
      <c r="B2159" s="23">
        <f>IF(A2159="","",Spese!$B$94)</f>
        <v/>
      </c>
      <c r="C2159" s="23">
        <f>IF(A2159="","",Spese!$C$94)</f>
        <v/>
      </c>
      <c r="D2159" s="6">
        <f>IF(A2159="","",19)</f>
        <v/>
      </c>
      <c r="E2159" s="21">
        <f>IF(A2159="","",IFERROR(EDATE(Spese!$I$94,(D2159-1)*Spese!$H$94),""))</f>
        <v/>
      </c>
      <c r="F2159" s="38">
        <f>IF(A2159="","",IFERROR(IF(D2159=Spese!$G$94,Spese!$L$94-Spese!$M$94*(Spese!$G$94-1),Spese!$M$94),""))</f>
        <v/>
      </c>
      <c r="G2159" s="5">
        <f>IF(A2159="","",IFERROR(IF(Spese!$K$94="Annullato","Annullata",IF(Spese!$K$94="Sospeso","Sospesa",IF(Spese!$K$94="Da valutare","Da valutare",IF(E2159="","Da completare",IF(D2159&lt;=Spese!$J$94,"Saldata",IF(E2159&lt;Parametri!$B$3,"Scaduta",IF(E2159&lt;=Parametri!$B$3+Parametri!$B$4,"In scadenza","Programmata"))))))),"Da completare"))</f>
        <v/>
      </c>
      <c r="H2159" s="23">
        <f>IF(A2159="","",Spese!$D$94)</f>
        <v/>
      </c>
    </row>
    <row r="2160">
      <c r="A2160" s="9">
        <f>IFERROR(IF(OR(Spese!$A$94="",20&gt;Spese!$G$94),"",Spese!$A$94),"")</f>
        <v/>
      </c>
      <c r="B2160" s="27">
        <f>IF(A2160="","",Spese!$B$94)</f>
        <v/>
      </c>
      <c r="C2160" s="27">
        <f>IF(A2160="","",Spese!$C$94)</f>
        <v/>
      </c>
      <c r="D2160" s="10">
        <f>IF(A2160="","",20)</f>
        <v/>
      </c>
      <c r="E2160" s="25">
        <f>IF(A2160="","",IFERROR(EDATE(Spese!$I$94,(D2160-1)*Spese!$H$94),""))</f>
        <v/>
      </c>
      <c r="F2160" s="40">
        <f>IF(A2160="","",IFERROR(IF(D2160=Spese!$G$94,Spese!$L$94-Spese!$M$94*(Spese!$G$94-1),Spese!$M$94),""))</f>
        <v/>
      </c>
      <c r="G2160" s="9">
        <f>IF(A2160="","",IFERROR(IF(Spese!$K$94="Annullato","Annullata",IF(Spese!$K$94="Sospeso","Sospesa",IF(Spese!$K$94="Da valutare","Da valutare",IF(E2160="","Da completare",IF(D2160&lt;=Spese!$J$94,"Saldata",IF(E2160&lt;Parametri!$B$3,"Scaduta",IF(E2160&lt;=Parametri!$B$3+Parametri!$B$4,"In scadenza","Programmata"))))))),"Da completare"))</f>
        <v/>
      </c>
      <c r="H2160" s="27">
        <f>IF(A2160="","",Spese!$D$94)</f>
        <v/>
      </c>
    </row>
    <row r="2161">
      <c r="A2161" s="5">
        <f>IFERROR(IF(OR(Spese!$A$94="",21&gt;Spese!$G$94),"",Spese!$A$94),"")</f>
        <v/>
      </c>
      <c r="B2161" s="23">
        <f>IF(A2161="","",Spese!$B$94)</f>
        <v/>
      </c>
      <c r="C2161" s="23">
        <f>IF(A2161="","",Spese!$C$94)</f>
        <v/>
      </c>
      <c r="D2161" s="6">
        <f>IF(A2161="","",21)</f>
        <v/>
      </c>
      <c r="E2161" s="21">
        <f>IF(A2161="","",IFERROR(EDATE(Spese!$I$94,(D2161-1)*Spese!$H$94),""))</f>
        <v/>
      </c>
      <c r="F2161" s="38">
        <f>IF(A2161="","",IFERROR(IF(D2161=Spese!$G$94,Spese!$L$94-Spese!$M$94*(Spese!$G$94-1),Spese!$M$94),""))</f>
        <v/>
      </c>
      <c r="G2161" s="5">
        <f>IF(A2161="","",IFERROR(IF(Spese!$K$94="Annullato","Annullata",IF(Spese!$K$94="Sospeso","Sospesa",IF(Spese!$K$94="Da valutare","Da valutare",IF(E2161="","Da completare",IF(D2161&lt;=Spese!$J$94,"Saldata",IF(E2161&lt;Parametri!$B$3,"Scaduta",IF(E2161&lt;=Parametri!$B$3+Parametri!$B$4,"In scadenza","Programmata"))))))),"Da completare"))</f>
        <v/>
      </c>
      <c r="H2161" s="23">
        <f>IF(A2161="","",Spese!$D$94)</f>
        <v/>
      </c>
    </row>
    <row r="2162">
      <c r="A2162" s="9">
        <f>IFERROR(IF(OR(Spese!$A$94="",22&gt;Spese!$G$94),"",Spese!$A$94),"")</f>
        <v/>
      </c>
      <c r="B2162" s="27">
        <f>IF(A2162="","",Spese!$B$94)</f>
        <v/>
      </c>
      <c r="C2162" s="27">
        <f>IF(A2162="","",Spese!$C$94)</f>
        <v/>
      </c>
      <c r="D2162" s="10">
        <f>IF(A2162="","",22)</f>
        <v/>
      </c>
      <c r="E2162" s="25">
        <f>IF(A2162="","",IFERROR(EDATE(Spese!$I$94,(D2162-1)*Spese!$H$94),""))</f>
        <v/>
      </c>
      <c r="F2162" s="40">
        <f>IF(A2162="","",IFERROR(IF(D2162=Spese!$G$94,Spese!$L$94-Spese!$M$94*(Spese!$G$94-1),Spese!$M$94),""))</f>
        <v/>
      </c>
      <c r="G2162" s="9">
        <f>IF(A2162="","",IFERROR(IF(Spese!$K$94="Annullato","Annullata",IF(Spese!$K$94="Sospeso","Sospesa",IF(Spese!$K$94="Da valutare","Da valutare",IF(E2162="","Da completare",IF(D2162&lt;=Spese!$J$94,"Saldata",IF(E2162&lt;Parametri!$B$3,"Scaduta",IF(E2162&lt;=Parametri!$B$3+Parametri!$B$4,"In scadenza","Programmata"))))))),"Da completare"))</f>
        <v/>
      </c>
      <c r="H2162" s="27">
        <f>IF(A2162="","",Spese!$D$94)</f>
        <v/>
      </c>
    </row>
    <row r="2163">
      <c r="A2163" s="5">
        <f>IFERROR(IF(OR(Spese!$A$94="",23&gt;Spese!$G$94),"",Spese!$A$94),"")</f>
        <v/>
      </c>
      <c r="B2163" s="23">
        <f>IF(A2163="","",Spese!$B$94)</f>
        <v/>
      </c>
      <c r="C2163" s="23">
        <f>IF(A2163="","",Spese!$C$94)</f>
        <v/>
      </c>
      <c r="D2163" s="6">
        <f>IF(A2163="","",23)</f>
        <v/>
      </c>
      <c r="E2163" s="21">
        <f>IF(A2163="","",IFERROR(EDATE(Spese!$I$94,(D2163-1)*Spese!$H$94),""))</f>
        <v/>
      </c>
      <c r="F2163" s="38">
        <f>IF(A2163="","",IFERROR(IF(D2163=Spese!$G$94,Spese!$L$94-Spese!$M$94*(Spese!$G$94-1),Spese!$M$94),""))</f>
        <v/>
      </c>
      <c r="G2163" s="5">
        <f>IF(A2163="","",IFERROR(IF(Spese!$K$94="Annullato","Annullata",IF(Spese!$K$94="Sospeso","Sospesa",IF(Spese!$K$94="Da valutare","Da valutare",IF(E2163="","Da completare",IF(D2163&lt;=Spese!$J$94,"Saldata",IF(E2163&lt;Parametri!$B$3,"Scaduta",IF(E2163&lt;=Parametri!$B$3+Parametri!$B$4,"In scadenza","Programmata"))))))),"Da completare"))</f>
        <v/>
      </c>
      <c r="H2163" s="23">
        <f>IF(A2163="","",Spese!$D$94)</f>
        <v/>
      </c>
    </row>
    <row r="2164">
      <c r="A2164" s="9">
        <f>IFERROR(IF(OR(Spese!$A$94="",24&gt;Spese!$G$94),"",Spese!$A$94),"")</f>
        <v/>
      </c>
      <c r="B2164" s="27">
        <f>IF(A2164="","",Spese!$B$94)</f>
        <v/>
      </c>
      <c r="C2164" s="27">
        <f>IF(A2164="","",Spese!$C$94)</f>
        <v/>
      </c>
      <c r="D2164" s="10">
        <f>IF(A2164="","",24)</f>
        <v/>
      </c>
      <c r="E2164" s="25">
        <f>IF(A2164="","",IFERROR(EDATE(Spese!$I$94,(D2164-1)*Spese!$H$94),""))</f>
        <v/>
      </c>
      <c r="F2164" s="40">
        <f>IF(A2164="","",IFERROR(IF(D2164=Spese!$G$94,Spese!$L$94-Spese!$M$94*(Spese!$G$94-1),Spese!$M$94),""))</f>
        <v/>
      </c>
      <c r="G2164" s="9">
        <f>IF(A2164="","",IFERROR(IF(Spese!$K$94="Annullato","Annullata",IF(Spese!$K$94="Sospeso","Sospesa",IF(Spese!$K$94="Da valutare","Da valutare",IF(E2164="","Da completare",IF(D2164&lt;=Spese!$J$94,"Saldata",IF(E2164&lt;Parametri!$B$3,"Scaduta",IF(E2164&lt;=Parametri!$B$3+Parametri!$B$4,"In scadenza","Programmata"))))))),"Da completare"))</f>
        <v/>
      </c>
      <c r="H2164" s="27">
        <f>IF(A2164="","",Spese!$D$94)</f>
        <v/>
      </c>
    </row>
    <row r="2165">
      <c r="A2165" s="5">
        <f>IFERROR(IF(OR(Spese!$A$95="",1&gt;Spese!$G$95),"",Spese!$A$95),"")</f>
        <v/>
      </c>
      <c r="B2165" s="23">
        <f>IF(A2165="","",Spese!$B$95)</f>
        <v/>
      </c>
      <c r="C2165" s="23">
        <f>IF(A2165="","",Spese!$C$95)</f>
        <v/>
      </c>
      <c r="D2165" s="6">
        <f>IF(A2165="","",1)</f>
        <v/>
      </c>
      <c r="E2165" s="21">
        <f>IF(A2165="","",IFERROR(EDATE(Spese!$I$95,(D2165-1)*Spese!$H$95),""))</f>
        <v/>
      </c>
      <c r="F2165" s="38">
        <f>IF(A2165="","",IFERROR(IF(D2165=Spese!$G$95,Spese!$L$95-Spese!$M$95*(Spese!$G$95-1),Spese!$M$95),""))</f>
        <v/>
      </c>
      <c r="G2165" s="5">
        <f>IF(A2165="","",IFERROR(IF(Spese!$K$95="Annullato","Annullata",IF(Spese!$K$95="Sospeso","Sospesa",IF(Spese!$K$95="Da valutare","Da valutare",IF(E2165="","Da completare",IF(D2165&lt;=Spese!$J$95,"Saldata",IF(E2165&lt;Parametri!$B$3,"Scaduta",IF(E2165&lt;=Parametri!$B$3+Parametri!$B$4,"In scadenza","Programmata"))))))),"Da completare"))</f>
        <v/>
      </c>
      <c r="H2165" s="23">
        <f>IF(A2165="","",Spese!$D$95)</f>
        <v/>
      </c>
    </row>
    <row r="2166">
      <c r="A2166" s="9">
        <f>IFERROR(IF(OR(Spese!$A$95="",2&gt;Spese!$G$95),"",Spese!$A$95),"")</f>
        <v/>
      </c>
      <c r="B2166" s="27">
        <f>IF(A2166="","",Spese!$B$95)</f>
        <v/>
      </c>
      <c r="C2166" s="27">
        <f>IF(A2166="","",Spese!$C$95)</f>
        <v/>
      </c>
      <c r="D2166" s="10">
        <f>IF(A2166="","",2)</f>
        <v/>
      </c>
      <c r="E2166" s="25">
        <f>IF(A2166="","",IFERROR(EDATE(Spese!$I$95,(D2166-1)*Spese!$H$95),""))</f>
        <v/>
      </c>
      <c r="F2166" s="40">
        <f>IF(A2166="","",IFERROR(IF(D2166=Spese!$G$95,Spese!$L$95-Spese!$M$95*(Spese!$G$95-1),Spese!$M$95),""))</f>
        <v/>
      </c>
      <c r="G2166" s="9">
        <f>IF(A2166="","",IFERROR(IF(Spese!$K$95="Annullato","Annullata",IF(Spese!$K$95="Sospeso","Sospesa",IF(Spese!$K$95="Da valutare","Da valutare",IF(E2166="","Da completare",IF(D2166&lt;=Spese!$J$95,"Saldata",IF(E2166&lt;Parametri!$B$3,"Scaduta",IF(E2166&lt;=Parametri!$B$3+Parametri!$B$4,"In scadenza","Programmata"))))))),"Da completare"))</f>
        <v/>
      </c>
      <c r="H2166" s="27">
        <f>IF(A2166="","",Spese!$D$95)</f>
        <v/>
      </c>
    </row>
    <row r="2167">
      <c r="A2167" s="5">
        <f>IFERROR(IF(OR(Spese!$A$95="",3&gt;Spese!$G$95),"",Spese!$A$95),"")</f>
        <v/>
      </c>
      <c r="B2167" s="23">
        <f>IF(A2167="","",Spese!$B$95)</f>
        <v/>
      </c>
      <c r="C2167" s="23">
        <f>IF(A2167="","",Spese!$C$95)</f>
        <v/>
      </c>
      <c r="D2167" s="6">
        <f>IF(A2167="","",3)</f>
        <v/>
      </c>
      <c r="E2167" s="21">
        <f>IF(A2167="","",IFERROR(EDATE(Spese!$I$95,(D2167-1)*Spese!$H$95),""))</f>
        <v/>
      </c>
      <c r="F2167" s="38">
        <f>IF(A2167="","",IFERROR(IF(D2167=Spese!$G$95,Spese!$L$95-Spese!$M$95*(Spese!$G$95-1),Spese!$M$95),""))</f>
        <v/>
      </c>
      <c r="G2167" s="5">
        <f>IF(A2167="","",IFERROR(IF(Spese!$K$95="Annullato","Annullata",IF(Spese!$K$95="Sospeso","Sospesa",IF(Spese!$K$95="Da valutare","Da valutare",IF(E2167="","Da completare",IF(D2167&lt;=Spese!$J$95,"Saldata",IF(E2167&lt;Parametri!$B$3,"Scaduta",IF(E2167&lt;=Parametri!$B$3+Parametri!$B$4,"In scadenza","Programmata"))))))),"Da completare"))</f>
        <v/>
      </c>
      <c r="H2167" s="23">
        <f>IF(A2167="","",Spese!$D$95)</f>
        <v/>
      </c>
    </row>
    <row r="2168">
      <c r="A2168" s="9">
        <f>IFERROR(IF(OR(Spese!$A$95="",4&gt;Spese!$G$95),"",Spese!$A$95),"")</f>
        <v/>
      </c>
      <c r="B2168" s="27">
        <f>IF(A2168="","",Spese!$B$95)</f>
        <v/>
      </c>
      <c r="C2168" s="27">
        <f>IF(A2168="","",Spese!$C$95)</f>
        <v/>
      </c>
      <c r="D2168" s="10">
        <f>IF(A2168="","",4)</f>
        <v/>
      </c>
      <c r="E2168" s="25">
        <f>IF(A2168="","",IFERROR(EDATE(Spese!$I$95,(D2168-1)*Spese!$H$95),""))</f>
        <v/>
      </c>
      <c r="F2168" s="40">
        <f>IF(A2168="","",IFERROR(IF(D2168=Spese!$G$95,Spese!$L$95-Spese!$M$95*(Spese!$G$95-1),Spese!$M$95),""))</f>
        <v/>
      </c>
      <c r="G2168" s="9">
        <f>IF(A2168="","",IFERROR(IF(Spese!$K$95="Annullato","Annullata",IF(Spese!$K$95="Sospeso","Sospesa",IF(Spese!$K$95="Da valutare","Da valutare",IF(E2168="","Da completare",IF(D2168&lt;=Spese!$J$95,"Saldata",IF(E2168&lt;Parametri!$B$3,"Scaduta",IF(E2168&lt;=Parametri!$B$3+Parametri!$B$4,"In scadenza","Programmata"))))))),"Da completare"))</f>
        <v/>
      </c>
      <c r="H2168" s="27">
        <f>IF(A2168="","",Spese!$D$95)</f>
        <v/>
      </c>
    </row>
    <row r="2169">
      <c r="A2169" s="5">
        <f>IFERROR(IF(OR(Spese!$A$95="",5&gt;Spese!$G$95),"",Spese!$A$95),"")</f>
        <v/>
      </c>
      <c r="B2169" s="23">
        <f>IF(A2169="","",Spese!$B$95)</f>
        <v/>
      </c>
      <c r="C2169" s="23">
        <f>IF(A2169="","",Spese!$C$95)</f>
        <v/>
      </c>
      <c r="D2169" s="6">
        <f>IF(A2169="","",5)</f>
        <v/>
      </c>
      <c r="E2169" s="21">
        <f>IF(A2169="","",IFERROR(EDATE(Spese!$I$95,(D2169-1)*Spese!$H$95),""))</f>
        <v/>
      </c>
      <c r="F2169" s="38">
        <f>IF(A2169="","",IFERROR(IF(D2169=Spese!$G$95,Spese!$L$95-Spese!$M$95*(Spese!$G$95-1),Spese!$M$95),""))</f>
        <v/>
      </c>
      <c r="G2169" s="5">
        <f>IF(A2169="","",IFERROR(IF(Spese!$K$95="Annullato","Annullata",IF(Spese!$K$95="Sospeso","Sospesa",IF(Spese!$K$95="Da valutare","Da valutare",IF(E2169="","Da completare",IF(D2169&lt;=Spese!$J$95,"Saldata",IF(E2169&lt;Parametri!$B$3,"Scaduta",IF(E2169&lt;=Parametri!$B$3+Parametri!$B$4,"In scadenza","Programmata"))))))),"Da completare"))</f>
        <v/>
      </c>
      <c r="H2169" s="23">
        <f>IF(A2169="","",Spese!$D$95)</f>
        <v/>
      </c>
    </row>
    <row r="2170">
      <c r="A2170" s="9">
        <f>IFERROR(IF(OR(Spese!$A$95="",6&gt;Spese!$G$95),"",Spese!$A$95),"")</f>
        <v/>
      </c>
      <c r="B2170" s="27">
        <f>IF(A2170="","",Spese!$B$95)</f>
        <v/>
      </c>
      <c r="C2170" s="27">
        <f>IF(A2170="","",Spese!$C$95)</f>
        <v/>
      </c>
      <c r="D2170" s="10">
        <f>IF(A2170="","",6)</f>
        <v/>
      </c>
      <c r="E2170" s="25">
        <f>IF(A2170="","",IFERROR(EDATE(Spese!$I$95,(D2170-1)*Spese!$H$95),""))</f>
        <v/>
      </c>
      <c r="F2170" s="40">
        <f>IF(A2170="","",IFERROR(IF(D2170=Spese!$G$95,Spese!$L$95-Spese!$M$95*(Spese!$G$95-1),Spese!$M$95),""))</f>
        <v/>
      </c>
      <c r="G2170" s="9">
        <f>IF(A2170="","",IFERROR(IF(Spese!$K$95="Annullato","Annullata",IF(Spese!$K$95="Sospeso","Sospesa",IF(Spese!$K$95="Da valutare","Da valutare",IF(E2170="","Da completare",IF(D2170&lt;=Spese!$J$95,"Saldata",IF(E2170&lt;Parametri!$B$3,"Scaduta",IF(E2170&lt;=Parametri!$B$3+Parametri!$B$4,"In scadenza","Programmata"))))))),"Da completare"))</f>
        <v/>
      </c>
      <c r="H2170" s="27">
        <f>IF(A2170="","",Spese!$D$95)</f>
        <v/>
      </c>
    </row>
    <row r="2171">
      <c r="A2171" s="5">
        <f>IFERROR(IF(OR(Spese!$A$95="",7&gt;Spese!$G$95),"",Spese!$A$95),"")</f>
        <v/>
      </c>
      <c r="B2171" s="23">
        <f>IF(A2171="","",Spese!$B$95)</f>
        <v/>
      </c>
      <c r="C2171" s="23">
        <f>IF(A2171="","",Spese!$C$95)</f>
        <v/>
      </c>
      <c r="D2171" s="6">
        <f>IF(A2171="","",7)</f>
        <v/>
      </c>
      <c r="E2171" s="21">
        <f>IF(A2171="","",IFERROR(EDATE(Spese!$I$95,(D2171-1)*Spese!$H$95),""))</f>
        <v/>
      </c>
      <c r="F2171" s="38">
        <f>IF(A2171="","",IFERROR(IF(D2171=Spese!$G$95,Spese!$L$95-Spese!$M$95*(Spese!$G$95-1),Spese!$M$95),""))</f>
        <v/>
      </c>
      <c r="G2171" s="5">
        <f>IF(A2171="","",IFERROR(IF(Spese!$K$95="Annullato","Annullata",IF(Spese!$K$95="Sospeso","Sospesa",IF(Spese!$K$95="Da valutare","Da valutare",IF(E2171="","Da completare",IF(D2171&lt;=Spese!$J$95,"Saldata",IF(E2171&lt;Parametri!$B$3,"Scaduta",IF(E2171&lt;=Parametri!$B$3+Parametri!$B$4,"In scadenza","Programmata"))))))),"Da completare"))</f>
        <v/>
      </c>
      <c r="H2171" s="23">
        <f>IF(A2171="","",Spese!$D$95)</f>
        <v/>
      </c>
    </row>
    <row r="2172">
      <c r="A2172" s="9">
        <f>IFERROR(IF(OR(Spese!$A$95="",8&gt;Spese!$G$95),"",Spese!$A$95),"")</f>
        <v/>
      </c>
      <c r="B2172" s="27">
        <f>IF(A2172="","",Spese!$B$95)</f>
        <v/>
      </c>
      <c r="C2172" s="27">
        <f>IF(A2172="","",Spese!$C$95)</f>
        <v/>
      </c>
      <c r="D2172" s="10">
        <f>IF(A2172="","",8)</f>
        <v/>
      </c>
      <c r="E2172" s="25">
        <f>IF(A2172="","",IFERROR(EDATE(Spese!$I$95,(D2172-1)*Spese!$H$95),""))</f>
        <v/>
      </c>
      <c r="F2172" s="40">
        <f>IF(A2172="","",IFERROR(IF(D2172=Spese!$G$95,Spese!$L$95-Spese!$M$95*(Spese!$G$95-1),Spese!$M$95),""))</f>
        <v/>
      </c>
      <c r="G2172" s="9">
        <f>IF(A2172="","",IFERROR(IF(Spese!$K$95="Annullato","Annullata",IF(Spese!$K$95="Sospeso","Sospesa",IF(Spese!$K$95="Da valutare","Da valutare",IF(E2172="","Da completare",IF(D2172&lt;=Spese!$J$95,"Saldata",IF(E2172&lt;Parametri!$B$3,"Scaduta",IF(E2172&lt;=Parametri!$B$3+Parametri!$B$4,"In scadenza","Programmata"))))))),"Da completare"))</f>
        <v/>
      </c>
      <c r="H2172" s="27">
        <f>IF(A2172="","",Spese!$D$95)</f>
        <v/>
      </c>
    </row>
    <row r="2173">
      <c r="A2173" s="5">
        <f>IFERROR(IF(OR(Spese!$A$95="",9&gt;Spese!$G$95),"",Spese!$A$95),"")</f>
        <v/>
      </c>
      <c r="B2173" s="23">
        <f>IF(A2173="","",Spese!$B$95)</f>
        <v/>
      </c>
      <c r="C2173" s="23">
        <f>IF(A2173="","",Spese!$C$95)</f>
        <v/>
      </c>
      <c r="D2173" s="6">
        <f>IF(A2173="","",9)</f>
        <v/>
      </c>
      <c r="E2173" s="21">
        <f>IF(A2173="","",IFERROR(EDATE(Spese!$I$95,(D2173-1)*Spese!$H$95),""))</f>
        <v/>
      </c>
      <c r="F2173" s="38">
        <f>IF(A2173="","",IFERROR(IF(D2173=Spese!$G$95,Spese!$L$95-Spese!$M$95*(Spese!$G$95-1),Spese!$M$95),""))</f>
        <v/>
      </c>
      <c r="G2173" s="5">
        <f>IF(A2173="","",IFERROR(IF(Spese!$K$95="Annullato","Annullata",IF(Spese!$K$95="Sospeso","Sospesa",IF(Spese!$K$95="Da valutare","Da valutare",IF(E2173="","Da completare",IF(D2173&lt;=Spese!$J$95,"Saldata",IF(E2173&lt;Parametri!$B$3,"Scaduta",IF(E2173&lt;=Parametri!$B$3+Parametri!$B$4,"In scadenza","Programmata"))))))),"Da completare"))</f>
        <v/>
      </c>
      <c r="H2173" s="23">
        <f>IF(A2173="","",Spese!$D$95)</f>
        <v/>
      </c>
    </row>
    <row r="2174">
      <c r="A2174" s="9">
        <f>IFERROR(IF(OR(Spese!$A$95="",10&gt;Spese!$G$95),"",Spese!$A$95),"")</f>
        <v/>
      </c>
      <c r="B2174" s="27">
        <f>IF(A2174="","",Spese!$B$95)</f>
        <v/>
      </c>
      <c r="C2174" s="27">
        <f>IF(A2174="","",Spese!$C$95)</f>
        <v/>
      </c>
      <c r="D2174" s="10">
        <f>IF(A2174="","",10)</f>
        <v/>
      </c>
      <c r="E2174" s="25">
        <f>IF(A2174="","",IFERROR(EDATE(Spese!$I$95,(D2174-1)*Spese!$H$95),""))</f>
        <v/>
      </c>
      <c r="F2174" s="40">
        <f>IF(A2174="","",IFERROR(IF(D2174=Spese!$G$95,Spese!$L$95-Spese!$M$95*(Spese!$G$95-1),Spese!$M$95),""))</f>
        <v/>
      </c>
      <c r="G2174" s="9">
        <f>IF(A2174="","",IFERROR(IF(Spese!$K$95="Annullato","Annullata",IF(Spese!$K$95="Sospeso","Sospesa",IF(Spese!$K$95="Da valutare","Da valutare",IF(E2174="","Da completare",IF(D2174&lt;=Spese!$J$95,"Saldata",IF(E2174&lt;Parametri!$B$3,"Scaduta",IF(E2174&lt;=Parametri!$B$3+Parametri!$B$4,"In scadenza","Programmata"))))))),"Da completare"))</f>
        <v/>
      </c>
      <c r="H2174" s="27">
        <f>IF(A2174="","",Spese!$D$95)</f>
        <v/>
      </c>
    </row>
    <row r="2175">
      <c r="A2175" s="5">
        <f>IFERROR(IF(OR(Spese!$A$95="",11&gt;Spese!$G$95),"",Spese!$A$95),"")</f>
        <v/>
      </c>
      <c r="B2175" s="23">
        <f>IF(A2175="","",Spese!$B$95)</f>
        <v/>
      </c>
      <c r="C2175" s="23">
        <f>IF(A2175="","",Spese!$C$95)</f>
        <v/>
      </c>
      <c r="D2175" s="6">
        <f>IF(A2175="","",11)</f>
        <v/>
      </c>
      <c r="E2175" s="21">
        <f>IF(A2175="","",IFERROR(EDATE(Spese!$I$95,(D2175-1)*Spese!$H$95),""))</f>
        <v/>
      </c>
      <c r="F2175" s="38">
        <f>IF(A2175="","",IFERROR(IF(D2175=Spese!$G$95,Spese!$L$95-Spese!$M$95*(Spese!$G$95-1),Spese!$M$95),""))</f>
        <v/>
      </c>
      <c r="G2175" s="5">
        <f>IF(A2175="","",IFERROR(IF(Spese!$K$95="Annullato","Annullata",IF(Spese!$K$95="Sospeso","Sospesa",IF(Spese!$K$95="Da valutare","Da valutare",IF(E2175="","Da completare",IF(D2175&lt;=Spese!$J$95,"Saldata",IF(E2175&lt;Parametri!$B$3,"Scaduta",IF(E2175&lt;=Parametri!$B$3+Parametri!$B$4,"In scadenza","Programmata"))))))),"Da completare"))</f>
        <v/>
      </c>
      <c r="H2175" s="23">
        <f>IF(A2175="","",Spese!$D$95)</f>
        <v/>
      </c>
    </row>
    <row r="2176">
      <c r="A2176" s="9">
        <f>IFERROR(IF(OR(Spese!$A$95="",12&gt;Spese!$G$95),"",Spese!$A$95),"")</f>
        <v/>
      </c>
      <c r="B2176" s="27">
        <f>IF(A2176="","",Spese!$B$95)</f>
        <v/>
      </c>
      <c r="C2176" s="27">
        <f>IF(A2176="","",Spese!$C$95)</f>
        <v/>
      </c>
      <c r="D2176" s="10">
        <f>IF(A2176="","",12)</f>
        <v/>
      </c>
      <c r="E2176" s="25">
        <f>IF(A2176="","",IFERROR(EDATE(Spese!$I$95,(D2176-1)*Spese!$H$95),""))</f>
        <v/>
      </c>
      <c r="F2176" s="40">
        <f>IF(A2176="","",IFERROR(IF(D2176=Spese!$G$95,Spese!$L$95-Spese!$M$95*(Spese!$G$95-1),Spese!$M$95),""))</f>
        <v/>
      </c>
      <c r="G2176" s="9">
        <f>IF(A2176="","",IFERROR(IF(Spese!$K$95="Annullato","Annullata",IF(Spese!$K$95="Sospeso","Sospesa",IF(Spese!$K$95="Da valutare","Da valutare",IF(E2176="","Da completare",IF(D2176&lt;=Spese!$J$95,"Saldata",IF(E2176&lt;Parametri!$B$3,"Scaduta",IF(E2176&lt;=Parametri!$B$3+Parametri!$B$4,"In scadenza","Programmata"))))))),"Da completare"))</f>
        <v/>
      </c>
      <c r="H2176" s="27">
        <f>IF(A2176="","",Spese!$D$95)</f>
        <v/>
      </c>
    </row>
    <row r="2177">
      <c r="A2177" s="5">
        <f>IFERROR(IF(OR(Spese!$A$95="",13&gt;Spese!$G$95),"",Spese!$A$95),"")</f>
        <v/>
      </c>
      <c r="B2177" s="23">
        <f>IF(A2177="","",Spese!$B$95)</f>
        <v/>
      </c>
      <c r="C2177" s="23">
        <f>IF(A2177="","",Spese!$C$95)</f>
        <v/>
      </c>
      <c r="D2177" s="6">
        <f>IF(A2177="","",13)</f>
        <v/>
      </c>
      <c r="E2177" s="21">
        <f>IF(A2177="","",IFERROR(EDATE(Spese!$I$95,(D2177-1)*Spese!$H$95),""))</f>
        <v/>
      </c>
      <c r="F2177" s="38">
        <f>IF(A2177="","",IFERROR(IF(D2177=Spese!$G$95,Spese!$L$95-Spese!$M$95*(Spese!$G$95-1),Spese!$M$95),""))</f>
        <v/>
      </c>
      <c r="G2177" s="5">
        <f>IF(A2177="","",IFERROR(IF(Spese!$K$95="Annullato","Annullata",IF(Spese!$K$95="Sospeso","Sospesa",IF(Spese!$K$95="Da valutare","Da valutare",IF(E2177="","Da completare",IF(D2177&lt;=Spese!$J$95,"Saldata",IF(E2177&lt;Parametri!$B$3,"Scaduta",IF(E2177&lt;=Parametri!$B$3+Parametri!$B$4,"In scadenza","Programmata"))))))),"Da completare"))</f>
        <v/>
      </c>
      <c r="H2177" s="23">
        <f>IF(A2177="","",Spese!$D$95)</f>
        <v/>
      </c>
    </row>
    <row r="2178">
      <c r="A2178" s="9">
        <f>IFERROR(IF(OR(Spese!$A$95="",14&gt;Spese!$G$95),"",Spese!$A$95),"")</f>
        <v/>
      </c>
      <c r="B2178" s="27">
        <f>IF(A2178="","",Spese!$B$95)</f>
        <v/>
      </c>
      <c r="C2178" s="27">
        <f>IF(A2178="","",Spese!$C$95)</f>
        <v/>
      </c>
      <c r="D2178" s="10">
        <f>IF(A2178="","",14)</f>
        <v/>
      </c>
      <c r="E2178" s="25">
        <f>IF(A2178="","",IFERROR(EDATE(Spese!$I$95,(D2178-1)*Spese!$H$95),""))</f>
        <v/>
      </c>
      <c r="F2178" s="40">
        <f>IF(A2178="","",IFERROR(IF(D2178=Spese!$G$95,Spese!$L$95-Spese!$M$95*(Spese!$G$95-1),Spese!$M$95),""))</f>
        <v/>
      </c>
      <c r="G2178" s="9">
        <f>IF(A2178="","",IFERROR(IF(Spese!$K$95="Annullato","Annullata",IF(Spese!$K$95="Sospeso","Sospesa",IF(Spese!$K$95="Da valutare","Da valutare",IF(E2178="","Da completare",IF(D2178&lt;=Spese!$J$95,"Saldata",IF(E2178&lt;Parametri!$B$3,"Scaduta",IF(E2178&lt;=Parametri!$B$3+Parametri!$B$4,"In scadenza","Programmata"))))))),"Da completare"))</f>
        <v/>
      </c>
      <c r="H2178" s="27">
        <f>IF(A2178="","",Spese!$D$95)</f>
        <v/>
      </c>
    </row>
    <row r="2179">
      <c r="A2179" s="5">
        <f>IFERROR(IF(OR(Spese!$A$95="",15&gt;Spese!$G$95),"",Spese!$A$95),"")</f>
        <v/>
      </c>
      <c r="B2179" s="23">
        <f>IF(A2179="","",Spese!$B$95)</f>
        <v/>
      </c>
      <c r="C2179" s="23">
        <f>IF(A2179="","",Spese!$C$95)</f>
        <v/>
      </c>
      <c r="D2179" s="6">
        <f>IF(A2179="","",15)</f>
        <v/>
      </c>
      <c r="E2179" s="21">
        <f>IF(A2179="","",IFERROR(EDATE(Spese!$I$95,(D2179-1)*Spese!$H$95),""))</f>
        <v/>
      </c>
      <c r="F2179" s="38">
        <f>IF(A2179="","",IFERROR(IF(D2179=Spese!$G$95,Spese!$L$95-Spese!$M$95*(Spese!$G$95-1),Spese!$M$95),""))</f>
        <v/>
      </c>
      <c r="G2179" s="5">
        <f>IF(A2179="","",IFERROR(IF(Spese!$K$95="Annullato","Annullata",IF(Spese!$K$95="Sospeso","Sospesa",IF(Spese!$K$95="Da valutare","Da valutare",IF(E2179="","Da completare",IF(D2179&lt;=Spese!$J$95,"Saldata",IF(E2179&lt;Parametri!$B$3,"Scaduta",IF(E2179&lt;=Parametri!$B$3+Parametri!$B$4,"In scadenza","Programmata"))))))),"Da completare"))</f>
        <v/>
      </c>
      <c r="H2179" s="23">
        <f>IF(A2179="","",Spese!$D$95)</f>
        <v/>
      </c>
    </row>
    <row r="2180">
      <c r="A2180" s="9">
        <f>IFERROR(IF(OR(Spese!$A$95="",16&gt;Spese!$G$95),"",Spese!$A$95),"")</f>
        <v/>
      </c>
      <c r="B2180" s="27">
        <f>IF(A2180="","",Spese!$B$95)</f>
        <v/>
      </c>
      <c r="C2180" s="27">
        <f>IF(A2180="","",Spese!$C$95)</f>
        <v/>
      </c>
      <c r="D2180" s="10">
        <f>IF(A2180="","",16)</f>
        <v/>
      </c>
      <c r="E2180" s="25">
        <f>IF(A2180="","",IFERROR(EDATE(Spese!$I$95,(D2180-1)*Spese!$H$95),""))</f>
        <v/>
      </c>
      <c r="F2180" s="40">
        <f>IF(A2180="","",IFERROR(IF(D2180=Spese!$G$95,Spese!$L$95-Spese!$M$95*(Spese!$G$95-1),Spese!$M$95),""))</f>
        <v/>
      </c>
      <c r="G2180" s="9">
        <f>IF(A2180="","",IFERROR(IF(Spese!$K$95="Annullato","Annullata",IF(Spese!$K$95="Sospeso","Sospesa",IF(Spese!$K$95="Da valutare","Da valutare",IF(E2180="","Da completare",IF(D2180&lt;=Spese!$J$95,"Saldata",IF(E2180&lt;Parametri!$B$3,"Scaduta",IF(E2180&lt;=Parametri!$B$3+Parametri!$B$4,"In scadenza","Programmata"))))))),"Da completare"))</f>
        <v/>
      </c>
      <c r="H2180" s="27">
        <f>IF(A2180="","",Spese!$D$95)</f>
        <v/>
      </c>
    </row>
    <row r="2181">
      <c r="A2181" s="5">
        <f>IFERROR(IF(OR(Spese!$A$95="",17&gt;Spese!$G$95),"",Spese!$A$95),"")</f>
        <v/>
      </c>
      <c r="B2181" s="23">
        <f>IF(A2181="","",Spese!$B$95)</f>
        <v/>
      </c>
      <c r="C2181" s="23">
        <f>IF(A2181="","",Spese!$C$95)</f>
        <v/>
      </c>
      <c r="D2181" s="6">
        <f>IF(A2181="","",17)</f>
        <v/>
      </c>
      <c r="E2181" s="21">
        <f>IF(A2181="","",IFERROR(EDATE(Spese!$I$95,(D2181-1)*Spese!$H$95),""))</f>
        <v/>
      </c>
      <c r="F2181" s="38">
        <f>IF(A2181="","",IFERROR(IF(D2181=Spese!$G$95,Spese!$L$95-Spese!$M$95*(Spese!$G$95-1),Spese!$M$95),""))</f>
        <v/>
      </c>
      <c r="G2181" s="5">
        <f>IF(A2181="","",IFERROR(IF(Spese!$K$95="Annullato","Annullata",IF(Spese!$K$95="Sospeso","Sospesa",IF(Spese!$K$95="Da valutare","Da valutare",IF(E2181="","Da completare",IF(D2181&lt;=Spese!$J$95,"Saldata",IF(E2181&lt;Parametri!$B$3,"Scaduta",IF(E2181&lt;=Parametri!$B$3+Parametri!$B$4,"In scadenza","Programmata"))))))),"Da completare"))</f>
        <v/>
      </c>
      <c r="H2181" s="23">
        <f>IF(A2181="","",Spese!$D$95)</f>
        <v/>
      </c>
    </row>
    <row r="2182">
      <c r="A2182" s="9">
        <f>IFERROR(IF(OR(Spese!$A$95="",18&gt;Spese!$G$95),"",Spese!$A$95),"")</f>
        <v/>
      </c>
      <c r="B2182" s="27">
        <f>IF(A2182="","",Spese!$B$95)</f>
        <v/>
      </c>
      <c r="C2182" s="27">
        <f>IF(A2182="","",Spese!$C$95)</f>
        <v/>
      </c>
      <c r="D2182" s="10">
        <f>IF(A2182="","",18)</f>
        <v/>
      </c>
      <c r="E2182" s="25">
        <f>IF(A2182="","",IFERROR(EDATE(Spese!$I$95,(D2182-1)*Spese!$H$95),""))</f>
        <v/>
      </c>
      <c r="F2182" s="40">
        <f>IF(A2182="","",IFERROR(IF(D2182=Spese!$G$95,Spese!$L$95-Spese!$M$95*(Spese!$G$95-1),Spese!$M$95),""))</f>
        <v/>
      </c>
      <c r="G2182" s="9">
        <f>IF(A2182="","",IFERROR(IF(Spese!$K$95="Annullato","Annullata",IF(Spese!$K$95="Sospeso","Sospesa",IF(Spese!$K$95="Da valutare","Da valutare",IF(E2182="","Da completare",IF(D2182&lt;=Spese!$J$95,"Saldata",IF(E2182&lt;Parametri!$B$3,"Scaduta",IF(E2182&lt;=Parametri!$B$3+Parametri!$B$4,"In scadenza","Programmata"))))))),"Da completare"))</f>
        <v/>
      </c>
      <c r="H2182" s="27">
        <f>IF(A2182="","",Spese!$D$95)</f>
        <v/>
      </c>
    </row>
    <row r="2183">
      <c r="A2183" s="5">
        <f>IFERROR(IF(OR(Spese!$A$95="",19&gt;Spese!$G$95),"",Spese!$A$95),"")</f>
        <v/>
      </c>
      <c r="B2183" s="23">
        <f>IF(A2183="","",Spese!$B$95)</f>
        <v/>
      </c>
      <c r="C2183" s="23">
        <f>IF(A2183="","",Spese!$C$95)</f>
        <v/>
      </c>
      <c r="D2183" s="6">
        <f>IF(A2183="","",19)</f>
        <v/>
      </c>
      <c r="E2183" s="21">
        <f>IF(A2183="","",IFERROR(EDATE(Spese!$I$95,(D2183-1)*Spese!$H$95),""))</f>
        <v/>
      </c>
      <c r="F2183" s="38">
        <f>IF(A2183="","",IFERROR(IF(D2183=Spese!$G$95,Spese!$L$95-Spese!$M$95*(Spese!$G$95-1),Spese!$M$95),""))</f>
        <v/>
      </c>
      <c r="G2183" s="5">
        <f>IF(A2183="","",IFERROR(IF(Spese!$K$95="Annullato","Annullata",IF(Spese!$K$95="Sospeso","Sospesa",IF(Spese!$K$95="Da valutare","Da valutare",IF(E2183="","Da completare",IF(D2183&lt;=Spese!$J$95,"Saldata",IF(E2183&lt;Parametri!$B$3,"Scaduta",IF(E2183&lt;=Parametri!$B$3+Parametri!$B$4,"In scadenza","Programmata"))))))),"Da completare"))</f>
        <v/>
      </c>
      <c r="H2183" s="23">
        <f>IF(A2183="","",Spese!$D$95)</f>
        <v/>
      </c>
    </row>
    <row r="2184">
      <c r="A2184" s="9">
        <f>IFERROR(IF(OR(Spese!$A$95="",20&gt;Spese!$G$95),"",Spese!$A$95),"")</f>
        <v/>
      </c>
      <c r="B2184" s="27">
        <f>IF(A2184="","",Spese!$B$95)</f>
        <v/>
      </c>
      <c r="C2184" s="27">
        <f>IF(A2184="","",Spese!$C$95)</f>
        <v/>
      </c>
      <c r="D2184" s="10">
        <f>IF(A2184="","",20)</f>
        <v/>
      </c>
      <c r="E2184" s="25">
        <f>IF(A2184="","",IFERROR(EDATE(Spese!$I$95,(D2184-1)*Spese!$H$95),""))</f>
        <v/>
      </c>
      <c r="F2184" s="40">
        <f>IF(A2184="","",IFERROR(IF(D2184=Spese!$G$95,Spese!$L$95-Spese!$M$95*(Spese!$G$95-1),Spese!$M$95),""))</f>
        <v/>
      </c>
      <c r="G2184" s="9">
        <f>IF(A2184="","",IFERROR(IF(Spese!$K$95="Annullato","Annullata",IF(Spese!$K$95="Sospeso","Sospesa",IF(Spese!$K$95="Da valutare","Da valutare",IF(E2184="","Da completare",IF(D2184&lt;=Spese!$J$95,"Saldata",IF(E2184&lt;Parametri!$B$3,"Scaduta",IF(E2184&lt;=Parametri!$B$3+Parametri!$B$4,"In scadenza","Programmata"))))))),"Da completare"))</f>
        <v/>
      </c>
      <c r="H2184" s="27">
        <f>IF(A2184="","",Spese!$D$95)</f>
        <v/>
      </c>
    </row>
    <row r="2185">
      <c r="A2185" s="5">
        <f>IFERROR(IF(OR(Spese!$A$95="",21&gt;Spese!$G$95),"",Spese!$A$95),"")</f>
        <v/>
      </c>
      <c r="B2185" s="23">
        <f>IF(A2185="","",Spese!$B$95)</f>
        <v/>
      </c>
      <c r="C2185" s="23">
        <f>IF(A2185="","",Spese!$C$95)</f>
        <v/>
      </c>
      <c r="D2185" s="6">
        <f>IF(A2185="","",21)</f>
        <v/>
      </c>
      <c r="E2185" s="21">
        <f>IF(A2185="","",IFERROR(EDATE(Spese!$I$95,(D2185-1)*Spese!$H$95),""))</f>
        <v/>
      </c>
      <c r="F2185" s="38">
        <f>IF(A2185="","",IFERROR(IF(D2185=Spese!$G$95,Spese!$L$95-Spese!$M$95*(Spese!$G$95-1),Spese!$M$95),""))</f>
        <v/>
      </c>
      <c r="G2185" s="5">
        <f>IF(A2185="","",IFERROR(IF(Spese!$K$95="Annullato","Annullata",IF(Spese!$K$95="Sospeso","Sospesa",IF(Spese!$K$95="Da valutare","Da valutare",IF(E2185="","Da completare",IF(D2185&lt;=Spese!$J$95,"Saldata",IF(E2185&lt;Parametri!$B$3,"Scaduta",IF(E2185&lt;=Parametri!$B$3+Parametri!$B$4,"In scadenza","Programmata"))))))),"Da completare"))</f>
        <v/>
      </c>
      <c r="H2185" s="23">
        <f>IF(A2185="","",Spese!$D$95)</f>
        <v/>
      </c>
    </row>
    <row r="2186">
      <c r="A2186" s="9">
        <f>IFERROR(IF(OR(Spese!$A$95="",22&gt;Spese!$G$95),"",Spese!$A$95),"")</f>
        <v/>
      </c>
      <c r="B2186" s="27">
        <f>IF(A2186="","",Spese!$B$95)</f>
        <v/>
      </c>
      <c r="C2186" s="27">
        <f>IF(A2186="","",Spese!$C$95)</f>
        <v/>
      </c>
      <c r="D2186" s="10">
        <f>IF(A2186="","",22)</f>
        <v/>
      </c>
      <c r="E2186" s="25">
        <f>IF(A2186="","",IFERROR(EDATE(Spese!$I$95,(D2186-1)*Spese!$H$95),""))</f>
        <v/>
      </c>
      <c r="F2186" s="40">
        <f>IF(A2186="","",IFERROR(IF(D2186=Spese!$G$95,Spese!$L$95-Spese!$M$95*(Spese!$G$95-1),Spese!$M$95),""))</f>
        <v/>
      </c>
      <c r="G2186" s="9">
        <f>IF(A2186="","",IFERROR(IF(Spese!$K$95="Annullato","Annullata",IF(Spese!$K$95="Sospeso","Sospesa",IF(Spese!$K$95="Da valutare","Da valutare",IF(E2186="","Da completare",IF(D2186&lt;=Spese!$J$95,"Saldata",IF(E2186&lt;Parametri!$B$3,"Scaduta",IF(E2186&lt;=Parametri!$B$3+Parametri!$B$4,"In scadenza","Programmata"))))))),"Da completare"))</f>
        <v/>
      </c>
      <c r="H2186" s="27">
        <f>IF(A2186="","",Spese!$D$95)</f>
        <v/>
      </c>
    </row>
    <row r="2187">
      <c r="A2187" s="5">
        <f>IFERROR(IF(OR(Spese!$A$95="",23&gt;Spese!$G$95),"",Spese!$A$95),"")</f>
        <v/>
      </c>
      <c r="B2187" s="23">
        <f>IF(A2187="","",Spese!$B$95)</f>
        <v/>
      </c>
      <c r="C2187" s="23">
        <f>IF(A2187="","",Spese!$C$95)</f>
        <v/>
      </c>
      <c r="D2187" s="6">
        <f>IF(A2187="","",23)</f>
        <v/>
      </c>
      <c r="E2187" s="21">
        <f>IF(A2187="","",IFERROR(EDATE(Spese!$I$95,(D2187-1)*Spese!$H$95),""))</f>
        <v/>
      </c>
      <c r="F2187" s="38">
        <f>IF(A2187="","",IFERROR(IF(D2187=Spese!$G$95,Spese!$L$95-Spese!$M$95*(Spese!$G$95-1),Spese!$M$95),""))</f>
        <v/>
      </c>
      <c r="G2187" s="5">
        <f>IF(A2187="","",IFERROR(IF(Spese!$K$95="Annullato","Annullata",IF(Spese!$K$95="Sospeso","Sospesa",IF(Spese!$K$95="Da valutare","Da valutare",IF(E2187="","Da completare",IF(D2187&lt;=Spese!$J$95,"Saldata",IF(E2187&lt;Parametri!$B$3,"Scaduta",IF(E2187&lt;=Parametri!$B$3+Parametri!$B$4,"In scadenza","Programmata"))))))),"Da completare"))</f>
        <v/>
      </c>
      <c r="H2187" s="23">
        <f>IF(A2187="","",Spese!$D$95)</f>
        <v/>
      </c>
    </row>
    <row r="2188">
      <c r="A2188" s="9">
        <f>IFERROR(IF(OR(Spese!$A$95="",24&gt;Spese!$G$95),"",Spese!$A$95),"")</f>
        <v/>
      </c>
      <c r="B2188" s="27">
        <f>IF(A2188="","",Spese!$B$95)</f>
        <v/>
      </c>
      <c r="C2188" s="27">
        <f>IF(A2188="","",Spese!$C$95)</f>
        <v/>
      </c>
      <c r="D2188" s="10">
        <f>IF(A2188="","",24)</f>
        <v/>
      </c>
      <c r="E2188" s="25">
        <f>IF(A2188="","",IFERROR(EDATE(Spese!$I$95,(D2188-1)*Spese!$H$95),""))</f>
        <v/>
      </c>
      <c r="F2188" s="40">
        <f>IF(A2188="","",IFERROR(IF(D2188=Spese!$G$95,Spese!$L$95-Spese!$M$95*(Spese!$G$95-1),Spese!$M$95),""))</f>
        <v/>
      </c>
      <c r="G2188" s="9">
        <f>IF(A2188="","",IFERROR(IF(Spese!$K$95="Annullato","Annullata",IF(Spese!$K$95="Sospeso","Sospesa",IF(Spese!$K$95="Da valutare","Da valutare",IF(E2188="","Da completare",IF(D2188&lt;=Spese!$J$95,"Saldata",IF(E2188&lt;Parametri!$B$3,"Scaduta",IF(E2188&lt;=Parametri!$B$3+Parametri!$B$4,"In scadenza","Programmata"))))))),"Da completare"))</f>
        <v/>
      </c>
      <c r="H2188" s="27">
        <f>IF(A2188="","",Spese!$D$95)</f>
        <v/>
      </c>
    </row>
    <row r="2189">
      <c r="A2189" s="5">
        <f>IFERROR(IF(OR(Spese!$A$96="",1&gt;Spese!$G$96),"",Spese!$A$96),"")</f>
        <v/>
      </c>
      <c r="B2189" s="23">
        <f>IF(A2189="","",Spese!$B$96)</f>
        <v/>
      </c>
      <c r="C2189" s="23">
        <f>IF(A2189="","",Spese!$C$96)</f>
        <v/>
      </c>
      <c r="D2189" s="6">
        <f>IF(A2189="","",1)</f>
        <v/>
      </c>
      <c r="E2189" s="21">
        <f>IF(A2189="","",IFERROR(EDATE(Spese!$I$96,(D2189-1)*Spese!$H$96),""))</f>
        <v/>
      </c>
      <c r="F2189" s="38">
        <f>IF(A2189="","",IFERROR(IF(D2189=Spese!$G$96,Spese!$L$96-Spese!$M$96*(Spese!$G$96-1),Spese!$M$96),""))</f>
        <v/>
      </c>
      <c r="G2189" s="5">
        <f>IF(A2189="","",IFERROR(IF(Spese!$K$96="Annullato","Annullata",IF(Spese!$K$96="Sospeso","Sospesa",IF(Spese!$K$96="Da valutare","Da valutare",IF(E2189="","Da completare",IF(D2189&lt;=Spese!$J$96,"Saldata",IF(E2189&lt;Parametri!$B$3,"Scaduta",IF(E2189&lt;=Parametri!$B$3+Parametri!$B$4,"In scadenza","Programmata"))))))),"Da completare"))</f>
        <v/>
      </c>
      <c r="H2189" s="23">
        <f>IF(A2189="","",Spese!$D$96)</f>
        <v/>
      </c>
    </row>
    <row r="2190">
      <c r="A2190" s="9">
        <f>IFERROR(IF(OR(Spese!$A$96="",2&gt;Spese!$G$96),"",Spese!$A$96),"")</f>
        <v/>
      </c>
      <c r="B2190" s="27">
        <f>IF(A2190="","",Spese!$B$96)</f>
        <v/>
      </c>
      <c r="C2190" s="27">
        <f>IF(A2190="","",Spese!$C$96)</f>
        <v/>
      </c>
      <c r="D2190" s="10">
        <f>IF(A2190="","",2)</f>
        <v/>
      </c>
      <c r="E2190" s="25">
        <f>IF(A2190="","",IFERROR(EDATE(Spese!$I$96,(D2190-1)*Spese!$H$96),""))</f>
        <v/>
      </c>
      <c r="F2190" s="40">
        <f>IF(A2190="","",IFERROR(IF(D2190=Spese!$G$96,Spese!$L$96-Spese!$M$96*(Spese!$G$96-1),Spese!$M$96),""))</f>
        <v/>
      </c>
      <c r="G2190" s="9">
        <f>IF(A2190="","",IFERROR(IF(Spese!$K$96="Annullato","Annullata",IF(Spese!$K$96="Sospeso","Sospesa",IF(Spese!$K$96="Da valutare","Da valutare",IF(E2190="","Da completare",IF(D2190&lt;=Spese!$J$96,"Saldata",IF(E2190&lt;Parametri!$B$3,"Scaduta",IF(E2190&lt;=Parametri!$B$3+Parametri!$B$4,"In scadenza","Programmata"))))))),"Da completare"))</f>
        <v/>
      </c>
      <c r="H2190" s="27">
        <f>IF(A2190="","",Spese!$D$96)</f>
        <v/>
      </c>
    </row>
    <row r="2191">
      <c r="A2191" s="5">
        <f>IFERROR(IF(OR(Spese!$A$96="",3&gt;Spese!$G$96),"",Spese!$A$96),"")</f>
        <v/>
      </c>
      <c r="B2191" s="23">
        <f>IF(A2191="","",Spese!$B$96)</f>
        <v/>
      </c>
      <c r="C2191" s="23">
        <f>IF(A2191="","",Spese!$C$96)</f>
        <v/>
      </c>
      <c r="D2191" s="6">
        <f>IF(A2191="","",3)</f>
        <v/>
      </c>
      <c r="E2191" s="21">
        <f>IF(A2191="","",IFERROR(EDATE(Spese!$I$96,(D2191-1)*Spese!$H$96),""))</f>
        <v/>
      </c>
      <c r="F2191" s="38">
        <f>IF(A2191="","",IFERROR(IF(D2191=Spese!$G$96,Spese!$L$96-Spese!$M$96*(Spese!$G$96-1),Spese!$M$96),""))</f>
        <v/>
      </c>
      <c r="G2191" s="5">
        <f>IF(A2191="","",IFERROR(IF(Spese!$K$96="Annullato","Annullata",IF(Spese!$K$96="Sospeso","Sospesa",IF(Spese!$K$96="Da valutare","Da valutare",IF(E2191="","Da completare",IF(D2191&lt;=Spese!$J$96,"Saldata",IF(E2191&lt;Parametri!$B$3,"Scaduta",IF(E2191&lt;=Parametri!$B$3+Parametri!$B$4,"In scadenza","Programmata"))))))),"Da completare"))</f>
        <v/>
      </c>
      <c r="H2191" s="23">
        <f>IF(A2191="","",Spese!$D$96)</f>
        <v/>
      </c>
    </row>
    <row r="2192">
      <c r="A2192" s="9">
        <f>IFERROR(IF(OR(Spese!$A$96="",4&gt;Spese!$G$96),"",Spese!$A$96),"")</f>
        <v/>
      </c>
      <c r="B2192" s="27">
        <f>IF(A2192="","",Spese!$B$96)</f>
        <v/>
      </c>
      <c r="C2192" s="27">
        <f>IF(A2192="","",Spese!$C$96)</f>
        <v/>
      </c>
      <c r="D2192" s="10">
        <f>IF(A2192="","",4)</f>
        <v/>
      </c>
      <c r="E2192" s="25">
        <f>IF(A2192="","",IFERROR(EDATE(Spese!$I$96,(D2192-1)*Spese!$H$96),""))</f>
        <v/>
      </c>
      <c r="F2192" s="40">
        <f>IF(A2192="","",IFERROR(IF(D2192=Spese!$G$96,Spese!$L$96-Spese!$M$96*(Spese!$G$96-1),Spese!$M$96),""))</f>
        <v/>
      </c>
      <c r="G2192" s="9">
        <f>IF(A2192="","",IFERROR(IF(Spese!$K$96="Annullato","Annullata",IF(Spese!$K$96="Sospeso","Sospesa",IF(Spese!$K$96="Da valutare","Da valutare",IF(E2192="","Da completare",IF(D2192&lt;=Spese!$J$96,"Saldata",IF(E2192&lt;Parametri!$B$3,"Scaduta",IF(E2192&lt;=Parametri!$B$3+Parametri!$B$4,"In scadenza","Programmata"))))))),"Da completare"))</f>
        <v/>
      </c>
      <c r="H2192" s="27">
        <f>IF(A2192="","",Spese!$D$96)</f>
        <v/>
      </c>
    </row>
    <row r="2193">
      <c r="A2193" s="5">
        <f>IFERROR(IF(OR(Spese!$A$96="",5&gt;Spese!$G$96),"",Spese!$A$96),"")</f>
        <v/>
      </c>
      <c r="B2193" s="23">
        <f>IF(A2193="","",Spese!$B$96)</f>
        <v/>
      </c>
      <c r="C2193" s="23">
        <f>IF(A2193="","",Spese!$C$96)</f>
        <v/>
      </c>
      <c r="D2193" s="6">
        <f>IF(A2193="","",5)</f>
        <v/>
      </c>
      <c r="E2193" s="21">
        <f>IF(A2193="","",IFERROR(EDATE(Spese!$I$96,(D2193-1)*Spese!$H$96),""))</f>
        <v/>
      </c>
      <c r="F2193" s="38">
        <f>IF(A2193="","",IFERROR(IF(D2193=Spese!$G$96,Spese!$L$96-Spese!$M$96*(Spese!$G$96-1),Spese!$M$96),""))</f>
        <v/>
      </c>
      <c r="G2193" s="5">
        <f>IF(A2193="","",IFERROR(IF(Spese!$K$96="Annullato","Annullata",IF(Spese!$K$96="Sospeso","Sospesa",IF(Spese!$K$96="Da valutare","Da valutare",IF(E2193="","Da completare",IF(D2193&lt;=Spese!$J$96,"Saldata",IF(E2193&lt;Parametri!$B$3,"Scaduta",IF(E2193&lt;=Parametri!$B$3+Parametri!$B$4,"In scadenza","Programmata"))))))),"Da completare"))</f>
        <v/>
      </c>
      <c r="H2193" s="23">
        <f>IF(A2193="","",Spese!$D$96)</f>
        <v/>
      </c>
    </row>
    <row r="2194">
      <c r="A2194" s="9">
        <f>IFERROR(IF(OR(Spese!$A$96="",6&gt;Spese!$G$96),"",Spese!$A$96),"")</f>
        <v/>
      </c>
      <c r="B2194" s="27">
        <f>IF(A2194="","",Spese!$B$96)</f>
        <v/>
      </c>
      <c r="C2194" s="27">
        <f>IF(A2194="","",Spese!$C$96)</f>
        <v/>
      </c>
      <c r="D2194" s="10">
        <f>IF(A2194="","",6)</f>
        <v/>
      </c>
      <c r="E2194" s="25">
        <f>IF(A2194="","",IFERROR(EDATE(Spese!$I$96,(D2194-1)*Spese!$H$96),""))</f>
        <v/>
      </c>
      <c r="F2194" s="40">
        <f>IF(A2194="","",IFERROR(IF(D2194=Spese!$G$96,Spese!$L$96-Spese!$M$96*(Spese!$G$96-1),Spese!$M$96),""))</f>
        <v/>
      </c>
      <c r="G2194" s="9">
        <f>IF(A2194="","",IFERROR(IF(Spese!$K$96="Annullato","Annullata",IF(Spese!$K$96="Sospeso","Sospesa",IF(Spese!$K$96="Da valutare","Da valutare",IF(E2194="","Da completare",IF(D2194&lt;=Spese!$J$96,"Saldata",IF(E2194&lt;Parametri!$B$3,"Scaduta",IF(E2194&lt;=Parametri!$B$3+Parametri!$B$4,"In scadenza","Programmata"))))))),"Da completare"))</f>
        <v/>
      </c>
      <c r="H2194" s="27">
        <f>IF(A2194="","",Spese!$D$96)</f>
        <v/>
      </c>
    </row>
    <row r="2195">
      <c r="A2195" s="5">
        <f>IFERROR(IF(OR(Spese!$A$96="",7&gt;Spese!$G$96),"",Spese!$A$96),"")</f>
        <v/>
      </c>
      <c r="B2195" s="23">
        <f>IF(A2195="","",Spese!$B$96)</f>
        <v/>
      </c>
      <c r="C2195" s="23">
        <f>IF(A2195="","",Spese!$C$96)</f>
        <v/>
      </c>
      <c r="D2195" s="6">
        <f>IF(A2195="","",7)</f>
        <v/>
      </c>
      <c r="E2195" s="21">
        <f>IF(A2195="","",IFERROR(EDATE(Spese!$I$96,(D2195-1)*Spese!$H$96),""))</f>
        <v/>
      </c>
      <c r="F2195" s="38">
        <f>IF(A2195="","",IFERROR(IF(D2195=Spese!$G$96,Spese!$L$96-Spese!$M$96*(Spese!$G$96-1),Spese!$M$96),""))</f>
        <v/>
      </c>
      <c r="G2195" s="5">
        <f>IF(A2195="","",IFERROR(IF(Spese!$K$96="Annullato","Annullata",IF(Spese!$K$96="Sospeso","Sospesa",IF(Spese!$K$96="Da valutare","Da valutare",IF(E2195="","Da completare",IF(D2195&lt;=Spese!$J$96,"Saldata",IF(E2195&lt;Parametri!$B$3,"Scaduta",IF(E2195&lt;=Parametri!$B$3+Parametri!$B$4,"In scadenza","Programmata"))))))),"Da completare"))</f>
        <v/>
      </c>
      <c r="H2195" s="23">
        <f>IF(A2195="","",Spese!$D$96)</f>
        <v/>
      </c>
    </row>
    <row r="2196">
      <c r="A2196" s="9">
        <f>IFERROR(IF(OR(Spese!$A$96="",8&gt;Spese!$G$96),"",Spese!$A$96),"")</f>
        <v/>
      </c>
      <c r="B2196" s="27">
        <f>IF(A2196="","",Spese!$B$96)</f>
        <v/>
      </c>
      <c r="C2196" s="27">
        <f>IF(A2196="","",Spese!$C$96)</f>
        <v/>
      </c>
      <c r="D2196" s="10">
        <f>IF(A2196="","",8)</f>
        <v/>
      </c>
      <c r="E2196" s="25">
        <f>IF(A2196="","",IFERROR(EDATE(Spese!$I$96,(D2196-1)*Spese!$H$96),""))</f>
        <v/>
      </c>
      <c r="F2196" s="40">
        <f>IF(A2196="","",IFERROR(IF(D2196=Spese!$G$96,Spese!$L$96-Spese!$M$96*(Spese!$G$96-1),Spese!$M$96),""))</f>
        <v/>
      </c>
      <c r="G2196" s="9">
        <f>IF(A2196="","",IFERROR(IF(Spese!$K$96="Annullato","Annullata",IF(Spese!$K$96="Sospeso","Sospesa",IF(Spese!$K$96="Da valutare","Da valutare",IF(E2196="","Da completare",IF(D2196&lt;=Spese!$J$96,"Saldata",IF(E2196&lt;Parametri!$B$3,"Scaduta",IF(E2196&lt;=Parametri!$B$3+Parametri!$B$4,"In scadenza","Programmata"))))))),"Da completare"))</f>
        <v/>
      </c>
      <c r="H2196" s="27">
        <f>IF(A2196="","",Spese!$D$96)</f>
        <v/>
      </c>
    </row>
    <row r="2197">
      <c r="A2197" s="5">
        <f>IFERROR(IF(OR(Spese!$A$96="",9&gt;Spese!$G$96),"",Spese!$A$96),"")</f>
        <v/>
      </c>
      <c r="B2197" s="23">
        <f>IF(A2197="","",Spese!$B$96)</f>
        <v/>
      </c>
      <c r="C2197" s="23">
        <f>IF(A2197="","",Spese!$C$96)</f>
        <v/>
      </c>
      <c r="D2197" s="6">
        <f>IF(A2197="","",9)</f>
        <v/>
      </c>
      <c r="E2197" s="21">
        <f>IF(A2197="","",IFERROR(EDATE(Spese!$I$96,(D2197-1)*Spese!$H$96),""))</f>
        <v/>
      </c>
      <c r="F2197" s="38">
        <f>IF(A2197="","",IFERROR(IF(D2197=Spese!$G$96,Spese!$L$96-Spese!$M$96*(Spese!$G$96-1),Spese!$M$96),""))</f>
        <v/>
      </c>
      <c r="G2197" s="5">
        <f>IF(A2197="","",IFERROR(IF(Spese!$K$96="Annullato","Annullata",IF(Spese!$K$96="Sospeso","Sospesa",IF(Spese!$K$96="Da valutare","Da valutare",IF(E2197="","Da completare",IF(D2197&lt;=Spese!$J$96,"Saldata",IF(E2197&lt;Parametri!$B$3,"Scaduta",IF(E2197&lt;=Parametri!$B$3+Parametri!$B$4,"In scadenza","Programmata"))))))),"Da completare"))</f>
        <v/>
      </c>
      <c r="H2197" s="23">
        <f>IF(A2197="","",Spese!$D$96)</f>
        <v/>
      </c>
    </row>
    <row r="2198">
      <c r="A2198" s="9">
        <f>IFERROR(IF(OR(Spese!$A$96="",10&gt;Spese!$G$96),"",Spese!$A$96),"")</f>
        <v/>
      </c>
      <c r="B2198" s="27">
        <f>IF(A2198="","",Spese!$B$96)</f>
        <v/>
      </c>
      <c r="C2198" s="27">
        <f>IF(A2198="","",Spese!$C$96)</f>
        <v/>
      </c>
      <c r="D2198" s="10">
        <f>IF(A2198="","",10)</f>
        <v/>
      </c>
      <c r="E2198" s="25">
        <f>IF(A2198="","",IFERROR(EDATE(Spese!$I$96,(D2198-1)*Spese!$H$96),""))</f>
        <v/>
      </c>
      <c r="F2198" s="40">
        <f>IF(A2198="","",IFERROR(IF(D2198=Spese!$G$96,Spese!$L$96-Spese!$M$96*(Spese!$G$96-1),Spese!$M$96),""))</f>
        <v/>
      </c>
      <c r="G2198" s="9">
        <f>IF(A2198="","",IFERROR(IF(Spese!$K$96="Annullato","Annullata",IF(Spese!$K$96="Sospeso","Sospesa",IF(Spese!$K$96="Da valutare","Da valutare",IF(E2198="","Da completare",IF(D2198&lt;=Spese!$J$96,"Saldata",IF(E2198&lt;Parametri!$B$3,"Scaduta",IF(E2198&lt;=Parametri!$B$3+Parametri!$B$4,"In scadenza","Programmata"))))))),"Da completare"))</f>
        <v/>
      </c>
      <c r="H2198" s="27">
        <f>IF(A2198="","",Spese!$D$96)</f>
        <v/>
      </c>
    </row>
    <row r="2199">
      <c r="A2199" s="5">
        <f>IFERROR(IF(OR(Spese!$A$96="",11&gt;Spese!$G$96),"",Spese!$A$96),"")</f>
        <v/>
      </c>
      <c r="B2199" s="23">
        <f>IF(A2199="","",Spese!$B$96)</f>
        <v/>
      </c>
      <c r="C2199" s="23">
        <f>IF(A2199="","",Spese!$C$96)</f>
        <v/>
      </c>
      <c r="D2199" s="6">
        <f>IF(A2199="","",11)</f>
        <v/>
      </c>
      <c r="E2199" s="21">
        <f>IF(A2199="","",IFERROR(EDATE(Spese!$I$96,(D2199-1)*Spese!$H$96),""))</f>
        <v/>
      </c>
      <c r="F2199" s="38">
        <f>IF(A2199="","",IFERROR(IF(D2199=Spese!$G$96,Spese!$L$96-Spese!$M$96*(Spese!$G$96-1),Spese!$M$96),""))</f>
        <v/>
      </c>
      <c r="G2199" s="5">
        <f>IF(A2199="","",IFERROR(IF(Spese!$K$96="Annullato","Annullata",IF(Spese!$K$96="Sospeso","Sospesa",IF(Spese!$K$96="Da valutare","Da valutare",IF(E2199="","Da completare",IF(D2199&lt;=Spese!$J$96,"Saldata",IF(E2199&lt;Parametri!$B$3,"Scaduta",IF(E2199&lt;=Parametri!$B$3+Parametri!$B$4,"In scadenza","Programmata"))))))),"Da completare"))</f>
        <v/>
      </c>
      <c r="H2199" s="23">
        <f>IF(A2199="","",Spese!$D$96)</f>
        <v/>
      </c>
    </row>
    <row r="2200">
      <c r="A2200" s="9">
        <f>IFERROR(IF(OR(Spese!$A$96="",12&gt;Spese!$G$96),"",Spese!$A$96),"")</f>
        <v/>
      </c>
      <c r="B2200" s="27">
        <f>IF(A2200="","",Spese!$B$96)</f>
        <v/>
      </c>
      <c r="C2200" s="27">
        <f>IF(A2200="","",Spese!$C$96)</f>
        <v/>
      </c>
      <c r="D2200" s="10">
        <f>IF(A2200="","",12)</f>
        <v/>
      </c>
      <c r="E2200" s="25">
        <f>IF(A2200="","",IFERROR(EDATE(Spese!$I$96,(D2200-1)*Spese!$H$96),""))</f>
        <v/>
      </c>
      <c r="F2200" s="40">
        <f>IF(A2200="","",IFERROR(IF(D2200=Spese!$G$96,Spese!$L$96-Spese!$M$96*(Spese!$G$96-1),Spese!$M$96),""))</f>
        <v/>
      </c>
      <c r="G2200" s="9">
        <f>IF(A2200="","",IFERROR(IF(Spese!$K$96="Annullato","Annullata",IF(Spese!$K$96="Sospeso","Sospesa",IF(Spese!$K$96="Da valutare","Da valutare",IF(E2200="","Da completare",IF(D2200&lt;=Spese!$J$96,"Saldata",IF(E2200&lt;Parametri!$B$3,"Scaduta",IF(E2200&lt;=Parametri!$B$3+Parametri!$B$4,"In scadenza","Programmata"))))))),"Da completare"))</f>
        <v/>
      </c>
      <c r="H2200" s="27">
        <f>IF(A2200="","",Spese!$D$96)</f>
        <v/>
      </c>
    </row>
    <row r="2201">
      <c r="A2201" s="5">
        <f>IFERROR(IF(OR(Spese!$A$96="",13&gt;Spese!$G$96),"",Spese!$A$96),"")</f>
        <v/>
      </c>
      <c r="B2201" s="23">
        <f>IF(A2201="","",Spese!$B$96)</f>
        <v/>
      </c>
      <c r="C2201" s="23">
        <f>IF(A2201="","",Spese!$C$96)</f>
        <v/>
      </c>
      <c r="D2201" s="6">
        <f>IF(A2201="","",13)</f>
        <v/>
      </c>
      <c r="E2201" s="21">
        <f>IF(A2201="","",IFERROR(EDATE(Spese!$I$96,(D2201-1)*Spese!$H$96),""))</f>
        <v/>
      </c>
      <c r="F2201" s="38">
        <f>IF(A2201="","",IFERROR(IF(D2201=Spese!$G$96,Spese!$L$96-Spese!$M$96*(Spese!$G$96-1),Spese!$M$96),""))</f>
        <v/>
      </c>
      <c r="G2201" s="5">
        <f>IF(A2201="","",IFERROR(IF(Spese!$K$96="Annullato","Annullata",IF(Spese!$K$96="Sospeso","Sospesa",IF(Spese!$K$96="Da valutare","Da valutare",IF(E2201="","Da completare",IF(D2201&lt;=Spese!$J$96,"Saldata",IF(E2201&lt;Parametri!$B$3,"Scaduta",IF(E2201&lt;=Parametri!$B$3+Parametri!$B$4,"In scadenza","Programmata"))))))),"Da completare"))</f>
        <v/>
      </c>
      <c r="H2201" s="23">
        <f>IF(A2201="","",Spese!$D$96)</f>
        <v/>
      </c>
    </row>
    <row r="2202">
      <c r="A2202" s="9">
        <f>IFERROR(IF(OR(Spese!$A$96="",14&gt;Spese!$G$96),"",Spese!$A$96),"")</f>
        <v/>
      </c>
      <c r="B2202" s="27">
        <f>IF(A2202="","",Spese!$B$96)</f>
        <v/>
      </c>
      <c r="C2202" s="27">
        <f>IF(A2202="","",Spese!$C$96)</f>
        <v/>
      </c>
      <c r="D2202" s="10">
        <f>IF(A2202="","",14)</f>
        <v/>
      </c>
      <c r="E2202" s="25">
        <f>IF(A2202="","",IFERROR(EDATE(Spese!$I$96,(D2202-1)*Spese!$H$96),""))</f>
        <v/>
      </c>
      <c r="F2202" s="40">
        <f>IF(A2202="","",IFERROR(IF(D2202=Spese!$G$96,Spese!$L$96-Spese!$M$96*(Spese!$G$96-1),Spese!$M$96),""))</f>
        <v/>
      </c>
      <c r="G2202" s="9">
        <f>IF(A2202="","",IFERROR(IF(Spese!$K$96="Annullato","Annullata",IF(Spese!$K$96="Sospeso","Sospesa",IF(Spese!$K$96="Da valutare","Da valutare",IF(E2202="","Da completare",IF(D2202&lt;=Spese!$J$96,"Saldata",IF(E2202&lt;Parametri!$B$3,"Scaduta",IF(E2202&lt;=Parametri!$B$3+Parametri!$B$4,"In scadenza","Programmata"))))))),"Da completare"))</f>
        <v/>
      </c>
      <c r="H2202" s="27">
        <f>IF(A2202="","",Spese!$D$96)</f>
        <v/>
      </c>
    </row>
    <row r="2203">
      <c r="A2203" s="5">
        <f>IFERROR(IF(OR(Spese!$A$96="",15&gt;Spese!$G$96),"",Spese!$A$96),"")</f>
        <v/>
      </c>
      <c r="B2203" s="23">
        <f>IF(A2203="","",Spese!$B$96)</f>
        <v/>
      </c>
      <c r="C2203" s="23">
        <f>IF(A2203="","",Spese!$C$96)</f>
        <v/>
      </c>
      <c r="D2203" s="6">
        <f>IF(A2203="","",15)</f>
        <v/>
      </c>
      <c r="E2203" s="21">
        <f>IF(A2203="","",IFERROR(EDATE(Spese!$I$96,(D2203-1)*Spese!$H$96),""))</f>
        <v/>
      </c>
      <c r="F2203" s="38">
        <f>IF(A2203="","",IFERROR(IF(D2203=Spese!$G$96,Spese!$L$96-Spese!$M$96*(Spese!$G$96-1),Spese!$M$96),""))</f>
        <v/>
      </c>
      <c r="G2203" s="5">
        <f>IF(A2203="","",IFERROR(IF(Spese!$K$96="Annullato","Annullata",IF(Spese!$K$96="Sospeso","Sospesa",IF(Spese!$K$96="Da valutare","Da valutare",IF(E2203="","Da completare",IF(D2203&lt;=Spese!$J$96,"Saldata",IF(E2203&lt;Parametri!$B$3,"Scaduta",IF(E2203&lt;=Parametri!$B$3+Parametri!$B$4,"In scadenza","Programmata"))))))),"Da completare"))</f>
        <v/>
      </c>
      <c r="H2203" s="23">
        <f>IF(A2203="","",Spese!$D$96)</f>
        <v/>
      </c>
    </row>
    <row r="2204">
      <c r="A2204" s="9">
        <f>IFERROR(IF(OR(Spese!$A$96="",16&gt;Spese!$G$96),"",Spese!$A$96),"")</f>
        <v/>
      </c>
      <c r="B2204" s="27">
        <f>IF(A2204="","",Spese!$B$96)</f>
        <v/>
      </c>
      <c r="C2204" s="27">
        <f>IF(A2204="","",Spese!$C$96)</f>
        <v/>
      </c>
      <c r="D2204" s="10">
        <f>IF(A2204="","",16)</f>
        <v/>
      </c>
      <c r="E2204" s="25">
        <f>IF(A2204="","",IFERROR(EDATE(Spese!$I$96,(D2204-1)*Spese!$H$96),""))</f>
        <v/>
      </c>
      <c r="F2204" s="40">
        <f>IF(A2204="","",IFERROR(IF(D2204=Spese!$G$96,Spese!$L$96-Spese!$M$96*(Spese!$G$96-1),Spese!$M$96),""))</f>
        <v/>
      </c>
      <c r="G2204" s="9">
        <f>IF(A2204="","",IFERROR(IF(Spese!$K$96="Annullato","Annullata",IF(Spese!$K$96="Sospeso","Sospesa",IF(Spese!$K$96="Da valutare","Da valutare",IF(E2204="","Da completare",IF(D2204&lt;=Spese!$J$96,"Saldata",IF(E2204&lt;Parametri!$B$3,"Scaduta",IF(E2204&lt;=Parametri!$B$3+Parametri!$B$4,"In scadenza","Programmata"))))))),"Da completare"))</f>
        <v/>
      </c>
      <c r="H2204" s="27">
        <f>IF(A2204="","",Spese!$D$96)</f>
        <v/>
      </c>
    </row>
    <row r="2205">
      <c r="A2205" s="5">
        <f>IFERROR(IF(OR(Spese!$A$96="",17&gt;Spese!$G$96),"",Spese!$A$96),"")</f>
        <v/>
      </c>
      <c r="B2205" s="23">
        <f>IF(A2205="","",Spese!$B$96)</f>
        <v/>
      </c>
      <c r="C2205" s="23">
        <f>IF(A2205="","",Spese!$C$96)</f>
        <v/>
      </c>
      <c r="D2205" s="6">
        <f>IF(A2205="","",17)</f>
        <v/>
      </c>
      <c r="E2205" s="21">
        <f>IF(A2205="","",IFERROR(EDATE(Spese!$I$96,(D2205-1)*Spese!$H$96),""))</f>
        <v/>
      </c>
      <c r="F2205" s="38">
        <f>IF(A2205="","",IFERROR(IF(D2205=Spese!$G$96,Spese!$L$96-Spese!$M$96*(Spese!$G$96-1),Spese!$M$96),""))</f>
        <v/>
      </c>
      <c r="G2205" s="5">
        <f>IF(A2205="","",IFERROR(IF(Spese!$K$96="Annullato","Annullata",IF(Spese!$K$96="Sospeso","Sospesa",IF(Spese!$K$96="Da valutare","Da valutare",IF(E2205="","Da completare",IF(D2205&lt;=Spese!$J$96,"Saldata",IF(E2205&lt;Parametri!$B$3,"Scaduta",IF(E2205&lt;=Parametri!$B$3+Parametri!$B$4,"In scadenza","Programmata"))))))),"Da completare"))</f>
        <v/>
      </c>
      <c r="H2205" s="23">
        <f>IF(A2205="","",Spese!$D$96)</f>
        <v/>
      </c>
    </row>
    <row r="2206">
      <c r="A2206" s="9">
        <f>IFERROR(IF(OR(Spese!$A$96="",18&gt;Spese!$G$96),"",Spese!$A$96),"")</f>
        <v/>
      </c>
      <c r="B2206" s="27">
        <f>IF(A2206="","",Spese!$B$96)</f>
        <v/>
      </c>
      <c r="C2206" s="27">
        <f>IF(A2206="","",Spese!$C$96)</f>
        <v/>
      </c>
      <c r="D2206" s="10">
        <f>IF(A2206="","",18)</f>
        <v/>
      </c>
      <c r="E2206" s="25">
        <f>IF(A2206="","",IFERROR(EDATE(Spese!$I$96,(D2206-1)*Spese!$H$96),""))</f>
        <v/>
      </c>
      <c r="F2206" s="40">
        <f>IF(A2206="","",IFERROR(IF(D2206=Spese!$G$96,Spese!$L$96-Spese!$M$96*(Spese!$G$96-1),Spese!$M$96),""))</f>
        <v/>
      </c>
      <c r="G2206" s="9">
        <f>IF(A2206="","",IFERROR(IF(Spese!$K$96="Annullato","Annullata",IF(Spese!$K$96="Sospeso","Sospesa",IF(Spese!$K$96="Da valutare","Da valutare",IF(E2206="","Da completare",IF(D2206&lt;=Spese!$J$96,"Saldata",IF(E2206&lt;Parametri!$B$3,"Scaduta",IF(E2206&lt;=Parametri!$B$3+Parametri!$B$4,"In scadenza","Programmata"))))))),"Da completare"))</f>
        <v/>
      </c>
      <c r="H2206" s="27">
        <f>IF(A2206="","",Spese!$D$96)</f>
        <v/>
      </c>
    </row>
    <row r="2207">
      <c r="A2207" s="5">
        <f>IFERROR(IF(OR(Spese!$A$96="",19&gt;Spese!$G$96),"",Spese!$A$96),"")</f>
        <v/>
      </c>
      <c r="B2207" s="23">
        <f>IF(A2207="","",Spese!$B$96)</f>
        <v/>
      </c>
      <c r="C2207" s="23">
        <f>IF(A2207="","",Spese!$C$96)</f>
        <v/>
      </c>
      <c r="D2207" s="6">
        <f>IF(A2207="","",19)</f>
        <v/>
      </c>
      <c r="E2207" s="21">
        <f>IF(A2207="","",IFERROR(EDATE(Spese!$I$96,(D2207-1)*Spese!$H$96),""))</f>
        <v/>
      </c>
      <c r="F2207" s="38">
        <f>IF(A2207="","",IFERROR(IF(D2207=Spese!$G$96,Spese!$L$96-Spese!$M$96*(Spese!$G$96-1),Spese!$M$96),""))</f>
        <v/>
      </c>
      <c r="G2207" s="5">
        <f>IF(A2207="","",IFERROR(IF(Spese!$K$96="Annullato","Annullata",IF(Spese!$K$96="Sospeso","Sospesa",IF(Spese!$K$96="Da valutare","Da valutare",IF(E2207="","Da completare",IF(D2207&lt;=Spese!$J$96,"Saldata",IF(E2207&lt;Parametri!$B$3,"Scaduta",IF(E2207&lt;=Parametri!$B$3+Parametri!$B$4,"In scadenza","Programmata"))))))),"Da completare"))</f>
        <v/>
      </c>
      <c r="H2207" s="23">
        <f>IF(A2207="","",Spese!$D$96)</f>
        <v/>
      </c>
    </row>
    <row r="2208">
      <c r="A2208" s="9">
        <f>IFERROR(IF(OR(Spese!$A$96="",20&gt;Spese!$G$96),"",Spese!$A$96),"")</f>
        <v/>
      </c>
      <c r="B2208" s="27">
        <f>IF(A2208="","",Spese!$B$96)</f>
        <v/>
      </c>
      <c r="C2208" s="27">
        <f>IF(A2208="","",Spese!$C$96)</f>
        <v/>
      </c>
      <c r="D2208" s="10">
        <f>IF(A2208="","",20)</f>
        <v/>
      </c>
      <c r="E2208" s="25">
        <f>IF(A2208="","",IFERROR(EDATE(Spese!$I$96,(D2208-1)*Spese!$H$96),""))</f>
        <v/>
      </c>
      <c r="F2208" s="40">
        <f>IF(A2208="","",IFERROR(IF(D2208=Spese!$G$96,Spese!$L$96-Spese!$M$96*(Spese!$G$96-1),Spese!$M$96),""))</f>
        <v/>
      </c>
      <c r="G2208" s="9">
        <f>IF(A2208="","",IFERROR(IF(Spese!$K$96="Annullato","Annullata",IF(Spese!$K$96="Sospeso","Sospesa",IF(Spese!$K$96="Da valutare","Da valutare",IF(E2208="","Da completare",IF(D2208&lt;=Spese!$J$96,"Saldata",IF(E2208&lt;Parametri!$B$3,"Scaduta",IF(E2208&lt;=Parametri!$B$3+Parametri!$B$4,"In scadenza","Programmata"))))))),"Da completare"))</f>
        <v/>
      </c>
      <c r="H2208" s="27">
        <f>IF(A2208="","",Spese!$D$96)</f>
        <v/>
      </c>
    </row>
    <row r="2209">
      <c r="A2209" s="5">
        <f>IFERROR(IF(OR(Spese!$A$96="",21&gt;Spese!$G$96),"",Spese!$A$96),"")</f>
        <v/>
      </c>
      <c r="B2209" s="23">
        <f>IF(A2209="","",Spese!$B$96)</f>
        <v/>
      </c>
      <c r="C2209" s="23">
        <f>IF(A2209="","",Spese!$C$96)</f>
        <v/>
      </c>
      <c r="D2209" s="6">
        <f>IF(A2209="","",21)</f>
        <v/>
      </c>
      <c r="E2209" s="21">
        <f>IF(A2209="","",IFERROR(EDATE(Spese!$I$96,(D2209-1)*Spese!$H$96),""))</f>
        <v/>
      </c>
      <c r="F2209" s="38">
        <f>IF(A2209="","",IFERROR(IF(D2209=Spese!$G$96,Spese!$L$96-Spese!$M$96*(Spese!$G$96-1),Spese!$M$96),""))</f>
        <v/>
      </c>
      <c r="G2209" s="5">
        <f>IF(A2209="","",IFERROR(IF(Spese!$K$96="Annullato","Annullata",IF(Spese!$K$96="Sospeso","Sospesa",IF(Spese!$K$96="Da valutare","Da valutare",IF(E2209="","Da completare",IF(D2209&lt;=Spese!$J$96,"Saldata",IF(E2209&lt;Parametri!$B$3,"Scaduta",IF(E2209&lt;=Parametri!$B$3+Parametri!$B$4,"In scadenza","Programmata"))))))),"Da completare"))</f>
        <v/>
      </c>
      <c r="H2209" s="23">
        <f>IF(A2209="","",Spese!$D$96)</f>
        <v/>
      </c>
    </row>
    <row r="2210">
      <c r="A2210" s="9">
        <f>IFERROR(IF(OR(Spese!$A$96="",22&gt;Spese!$G$96),"",Spese!$A$96),"")</f>
        <v/>
      </c>
      <c r="B2210" s="27">
        <f>IF(A2210="","",Spese!$B$96)</f>
        <v/>
      </c>
      <c r="C2210" s="27">
        <f>IF(A2210="","",Spese!$C$96)</f>
        <v/>
      </c>
      <c r="D2210" s="10">
        <f>IF(A2210="","",22)</f>
        <v/>
      </c>
      <c r="E2210" s="25">
        <f>IF(A2210="","",IFERROR(EDATE(Spese!$I$96,(D2210-1)*Spese!$H$96),""))</f>
        <v/>
      </c>
      <c r="F2210" s="40">
        <f>IF(A2210="","",IFERROR(IF(D2210=Spese!$G$96,Spese!$L$96-Spese!$M$96*(Spese!$G$96-1),Spese!$M$96),""))</f>
        <v/>
      </c>
      <c r="G2210" s="9">
        <f>IF(A2210="","",IFERROR(IF(Spese!$K$96="Annullato","Annullata",IF(Spese!$K$96="Sospeso","Sospesa",IF(Spese!$K$96="Da valutare","Da valutare",IF(E2210="","Da completare",IF(D2210&lt;=Spese!$J$96,"Saldata",IF(E2210&lt;Parametri!$B$3,"Scaduta",IF(E2210&lt;=Parametri!$B$3+Parametri!$B$4,"In scadenza","Programmata"))))))),"Da completare"))</f>
        <v/>
      </c>
      <c r="H2210" s="27">
        <f>IF(A2210="","",Spese!$D$96)</f>
        <v/>
      </c>
    </row>
    <row r="2211">
      <c r="A2211" s="5">
        <f>IFERROR(IF(OR(Spese!$A$96="",23&gt;Spese!$G$96),"",Spese!$A$96),"")</f>
        <v/>
      </c>
      <c r="B2211" s="23">
        <f>IF(A2211="","",Spese!$B$96)</f>
        <v/>
      </c>
      <c r="C2211" s="23">
        <f>IF(A2211="","",Spese!$C$96)</f>
        <v/>
      </c>
      <c r="D2211" s="6">
        <f>IF(A2211="","",23)</f>
        <v/>
      </c>
      <c r="E2211" s="21">
        <f>IF(A2211="","",IFERROR(EDATE(Spese!$I$96,(D2211-1)*Spese!$H$96),""))</f>
        <v/>
      </c>
      <c r="F2211" s="38">
        <f>IF(A2211="","",IFERROR(IF(D2211=Spese!$G$96,Spese!$L$96-Spese!$M$96*(Spese!$G$96-1),Spese!$M$96),""))</f>
        <v/>
      </c>
      <c r="G2211" s="5">
        <f>IF(A2211="","",IFERROR(IF(Spese!$K$96="Annullato","Annullata",IF(Spese!$K$96="Sospeso","Sospesa",IF(Spese!$K$96="Da valutare","Da valutare",IF(E2211="","Da completare",IF(D2211&lt;=Spese!$J$96,"Saldata",IF(E2211&lt;Parametri!$B$3,"Scaduta",IF(E2211&lt;=Parametri!$B$3+Parametri!$B$4,"In scadenza","Programmata"))))))),"Da completare"))</f>
        <v/>
      </c>
      <c r="H2211" s="23">
        <f>IF(A2211="","",Spese!$D$96)</f>
        <v/>
      </c>
    </row>
    <row r="2212">
      <c r="A2212" s="9">
        <f>IFERROR(IF(OR(Spese!$A$96="",24&gt;Spese!$G$96),"",Spese!$A$96),"")</f>
        <v/>
      </c>
      <c r="B2212" s="27">
        <f>IF(A2212="","",Spese!$B$96)</f>
        <v/>
      </c>
      <c r="C2212" s="27">
        <f>IF(A2212="","",Spese!$C$96)</f>
        <v/>
      </c>
      <c r="D2212" s="10">
        <f>IF(A2212="","",24)</f>
        <v/>
      </c>
      <c r="E2212" s="25">
        <f>IF(A2212="","",IFERROR(EDATE(Spese!$I$96,(D2212-1)*Spese!$H$96),""))</f>
        <v/>
      </c>
      <c r="F2212" s="40">
        <f>IF(A2212="","",IFERROR(IF(D2212=Spese!$G$96,Spese!$L$96-Spese!$M$96*(Spese!$G$96-1),Spese!$M$96),""))</f>
        <v/>
      </c>
      <c r="G2212" s="9">
        <f>IF(A2212="","",IFERROR(IF(Spese!$K$96="Annullato","Annullata",IF(Spese!$K$96="Sospeso","Sospesa",IF(Spese!$K$96="Da valutare","Da valutare",IF(E2212="","Da completare",IF(D2212&lt;=Spese!$J$96,"Saldata",IF(E2212&lt;Parametri!$B$3,"Scaduta",IF(E2212&lt;=Parametri!$B$3+Parametri!$B$4,"In scadenza","Programmata"))))))),"Da completare"))</f>
        <v/>
      </c>
      <c r="H2212" s="27">
        <f>IF(A2212="","",Spese!$D$96)</f>
        <v/>
      </c>
    </row>
    <row r="2213">
      <c r="A2213" s="5">
        <f>IFERROR(IF(OR(Spese!$A$97="",1&gt;Spese!$G$97),"",Spese!$A$97),"")</f>
        <v/>
      </c>
      <c r="B2213" s="23">
        <f>IF(A2213="","",Spese!$B$97)</f>
        <v/>
      </c>
      <c r="C2213" s="23">
        <f>IF(A2213="","",Spese!$C$97)</f>
        <v/>
      </c>
      <c r="D2213" s="6">
        <f>IF(A2213="","",1)</f>
        <v/>
      </c>
      <c r="E2213" s="21">
        <f>IF(A2213="","",IFERROR(EDATE(Spese!$I$97,(D2213-1)*Spese!$H$97),""))</f>
        <v/>
      </c>
      <c r="F2213" s="38">
        <f>IF(A2213="","",IFERROR(IF(D2213=Spese!$G$97,Spese!$L$97-Spese!$M$97*(Spese!$G$97-1),Spese!$M$97),""))</f>
        <v/>
      </c>
      <c r="G2213" s="5">
        <f>IF(A2213="","",IFERROR(IF(Spese!$K$97="Annullato","Annullata",IF(Spese!$K$97="Sospeso","Sospesa",IF(Spese!$K$97="Da valutare","Da valutare",IF(E2213="","Da completare",IF(D2213&lt;=Spese!$J$97,"Saldata",IF(E2213&lt;Parametri!$B$3,"Scaduta",IF(E2213&lt;=Parametri!$B$3+Parametri!$B$4,"In scadenza","Programmata"))))))),"Da completare"))</f>
        <v/>
      </c>
      <c r="H2213" s="23">
        <f>IF(A2213="","",Spese!$D$97)</f>
        <v/>
      </c>
    </row>
    <row r="2214">
      <c r="A2214" s="9">
        <f>IFERROR(IF(OR(Spese!$A$97="",2&gt;Spese!$G$97),"",Spese!$A$97),"")</f>
        <v/>
      </c>
      <c r="B2214" s="27">
        <f>IF(A2214="","",Spese!$B$97)</f>
        <v/>
      </c>
      <c r="C2214" s="27">
        <f>IF(A2214="","",Spese!$C$97)</f>
        <v/>
      </c>
      <c r="D2214" s="10">
        <f>IF(A2214="","",2)</f>
        <v/>
      </c>
      <c r="E2214" s="25">
        <f>IF(A2214="","",IFERROR(EDATE(Spese!$I$97,(D2214-1)*Spese!$H$97),""))</f>
        <v/>
      </c>
      <c r="F2214" s="40">
        <f>IF(A2214="","",IFERROR(IF(D2214=Spese!$G$97,Spese!$L$97-Spese!$M$97*(Spese!$G$97-1),Spese!$M$97),""))</f>
        <v/>
      </c>
      <c r="G2214" s="9">
        <f>IF(A2214="","",IFERROR(IF(Spese!$K$97="Annullato","Annullata",IF(Spese!$K$97="Sospeso","Sospesa",IF(Spese!$K$97="Da valutare","Da valutare",IF(E2214="","Da completare",IF(D2214&lt;=Spese!$J$97,"Saldata",IF(E2214&lt;Parametri!$B$3,"Scaduta",IF(E2214&lt;=Parametri!$B$3+Parametri!$B$4,"In scadenza","Programmata"))))))),"Da completare"))</f>
        <v/>
      </c>
      <c r="H2214" s="27">
        <f>IF(A2214="","",Spese!$D$97)</f>
        <v/>
      </c>
    </row>
    <row r="2215">
      <c r="A2215" s="5">
        <f>IFERROR(IF(OR(Spese!$A$97="",3&gt;Spese!$G$97),"",Spese!$A$97),"")</f>
        <v/>
      </c>
      <c r="B2215" s="23">
        <f>IF(A2215="","",Spese!$B$97)</f>
        <v/>
      </c>
      <c r="C2215" s="23">
        <f>IF(A2215="","",Spese!$C$97)</f>
        <v/>
      </c>
      <c r="D2215" s="6">
        <f>IF(A2215="","",3)</f>
        <v/>
      </c>
      <c r="E2215" s="21">
        <f>IF(A2215="","",IFERROR(EDATE(Spese!$I$97,(D2215-1)*Spese!$H$97),""))</f>
        <v/>
      </c>
      <c r="F2215" s="38">
        <f>IF(A2215="","",IFERROR(IF(D2215=Spese!$G$97,Spese!$L$97-Spese!$M$97*(Spese!$G$97-1),Spese!$M$97),""))</f>
        <v/>
      </c>
      <c r="G2215" s="5">
        <f>IF(A2215="","",IFERROR(IF(Spese!$K$97="Annullato","Annullata",IF(Spese!$K$97="Sospeso","Sospesa",IF(Spese!$K$97="Da valutare","Da valutare",IF(E2215="","Da completare",IF(D2215&lt;=Spese!$J$97,"Saldata",IF(E2215&lt;Parametri!$B$3,"Scaduta",IF(E2215&lt;=Parametri!$B$3+Parametri!$B$4,"In scadenza","Programmata"))))))),"Da completare"))</f>
        <v/>
      </c>
      <c r="H2215" s="23">
        <f>IF(A2215="","",Spese!$D$97)</f>
        <v/>
      </c>
    </row>
    <row r="2216">
      <c r="A2216" s="9">
        <f>IFERROR(IF(OR(Spese!$A$97="",4&gt;Spese!$G$97),"",Spese!$A$97),"")</f>
        <v/>
      </c>
      <c r="B2216" s="27">
        <f>IF(A2216="","",Spese!$B$97)</f>
        <v/>
      </c>
      <c r="C2216" s="27">
        <f>IF(A2216="","",Spese!$C$97)</f>
        <v/>
      </c>
      <c r="D2216" s="10">
        <f>IF(A2216="","",4)</f>
        <v/>
      </c>
      <c r="E2216" s="25">
        <f>IF(A2216="","",IFERROR(EDATE(Spese!$I$97,(D2216-1)*Spese!$H$97),""))</f>
        <v/>
      </c>
      <c r="F2216" s="40">
        <f>IF(A2216="","",IFERROR(IF(D2216=Spese!$G$97,Spese!$L$97-Spese!$M$97*(Spese!$G$97-1),Spese!$M$97),""))</f>
        <v/>
      </c>
      <c r="G2216" s="9">
        <f>IF(A2216="","",IFERROR(IF(Spese!$K$97="Annullato","Annullata",IF(Spese!$K$97="Sospeso","Sospesa",IF(Spese!$K$97="Da valutare","Da valutare",IF(E2216="","Da completare",IF(D2216&lt;=Spese!$J$97,"Saldata",IF(E2216&lt;Parametri!$B$3,"Scaduta",IF(E2216&lt;=Parametri!$B$3+Parametri!$B$4,"In scadenza","Programmata"))))))),"Da completare"))</f>
        <v/>
      </c>
      <c r="H2216" s="27">
        <f>IF(A2216="","",Spese!$D$97)</f>
        <v/>
      </c>
    </row>
    <row r="2217">
      <c r="A2217" s="5">
        <f>IFERROR(IF(OR(Spese!$A$97="",5&gt;Spese!$G$97),"",Spese!$A$97),"")</f>
        <v/>
      </c>
      <c r="B2217" s="23">
        <f>IF(A2217="","",Spese!$B$97)</f>
        <v/>
      </c>
      <c r="C2217" s="23">
        <f>IF(A2217="","",Spese!$C$97)</f>
        <v/>
      </c>
      <c r="D2217" s="6">
        <f>IF(A2217="","",5)</f>
        <v/>
      </c>
      <c r="E2217" s="21">
        <f>IF(A2217="","",IFERROR(EDATE(Spese!$I$97,(D2217-1)*Spese!$H$97),""))</f>
        <v/>
      </c>
      <c r="F2217" s="38">
        <f>IF(A2217="","",IFERROR(IF(D2217=Spese!$G$97,Spese!$L$97-Spese!$M$97*(Spese!$G$97-1),Spese!$M$97),""))</f>
        <v/>
      </c>
      <c r="G2217" s="5">
        <f>IF(A2217="","",IFERROR(IF(Spese!$K$97="Annullato","Annullata",IF(Spese!$K$97="Sospeso","Sospesa",IF(Spese!$K$97="Da valutare","Da valutare",IF(E2217="","Da completare",IF(D2217&lt;=Spese!$J$97,"Saldata",IF(E2217&lt;Parametri!$B$3,"Scaduta",IF(E2217&lt;=Parametri!$B$3+Parametri!$B$4,"In scadenza","Programmata"))))))),"Da completare"))</f>
        <v/>
      </c>
      <c r="H2217" s="23">
        <f>IF(A2217="","",Spese!$D$97)</f>
        <v/>
      </c>
    </row>
    <row r="2218">
      <c r="A2218" s="9">
        <f>IFERROR(IF(OR(Spese!$A$97="",6&gt;Spese!$G$97),"",Spese!$A$97),"")</f>
        <v/>
      </c>
      <c r="B2218" s="27">
        <f>IF(A2218="","",Spese!$B$97)</f>
        <v/>
      </c>
      <c r="C2218" s="27">
        <f>IF(A2218="","",Spese!$C$97)</f>
        <v/>
      </c>
      <c r="D2218" s="10">
        <f>IF(A2218="","",6)</f>
        <v/>
      </c>
      <c r="E2218" s="25">
        <f>IF(A2218="","",IFERROR(EDATE(Spese!$I$97,(D2218-1)*Spese!$H$97),""))</f>
        <v/>
      </c>
      <c r="F2218" s="40">
        <f>IF(A2218="","",IFERROR(IF(D2218=Spese!$G$97,Spese!$L$97-Spese!$M$97*(Spese!$G$97-1),Spese!$M$97),""))</f>
        <v/>
      </c>
      <c r="G2218" s="9">
        <f>IF(A2218="","",IFERROR(IF(Spese!$K$97="Annullato","Annullata",IF(Spese!$K$97="Sospeso","Sospesa",IF(Spese!$K$97="Da valutare","Da valutare",IF(E2218="","Da completare",IF(D2218&lt;=Spese!$J$97,"Saldata",IF(E2218&lt;Parametri!$B$3,"Scaduta",IF(E2218&lt;=Parametri!$B$3+Parametri!$B$4,"In scadenza","Programmata"))))))),"Da completare"))</f>
        <v/>
      </c>
      <c r="H2218" s="27">
        <f>IF(A2218="","",Spese!$D$97)</f>
        <v/>
      </c>
    </row>
    <row r="2219">
      <c r="A2219" s="5">
        <f>IFERROR(IF(OR(Spese!$A$97="",7&gt;Spese!$G$97),"",Spese!$A$97),"")</f>
        <v/>
      </c>
      <c r="B2219" s="23">
        <f>IF(A2219="","",Spese!$B$97)</f>
        <v/>
      </c>
      <c r="C2219" s="23">
        <f>IF(A2219="","",Spese!$C$97)</f>
        <v/>
      </c>
      <c r="D2219" s="6">
        <f>IF(A2219="","",7)</f>
        <v/>
      </c>
      <c r="E2219" s="21">
        <f>IF(A2219="","",IFERROR(EDATE(Spese!$I$97,(D2219-1)*Spese!$H$97),""))</f>
        <v/>
      </c>
      <c r="F2219" s="38">
        <f>IF(A2219="","",IFERROR(IF(D2219=Spese!$G$97,Spese!$L$97-Spese!$M$97*(Spese!$G$97-1),Spese!$M$97),""))</f>
        <v/>
      </c>
      <c r="G2219" s="5">
        <f>IF(A2219="","",IFERROR(IF(Spese!$K$97="Annullato","Annullata",IF(Spese!$K$97="Sospeso","Sospesa",IF(Spese!$K$97="Da valutare","Da valutare",IF(E2219="","Da completare",IF(D2219&lt;=Spese!$J$97,"Saldata",IF(E2219&lt;Parametri!$B$3,"Scaduta",IF(E2219&lt;=Parametri!$B$3+Parametri!$B$4,"In scadenza","Programmata"))))))),"Da completare"))</f>
        <v/>
      </c>
      <c r="H2219" s="23">
        <f>IF(A2219="","",Spese!$D$97)</f>
        <v/>
      </c>
    </row>
    <row r="2220">
      <c r="A2220" s="9">
        <f>IFERROR(IF(OR(Spese!$A$97="",8&gt;Spese!$G$97),"",Spese!$A$97),"")</f>
        <v/>
      </c>
      <c r="B2220" s="27">
        <f>IF(A2220="","",Spese!$B$97)</f>
        <v/>
      </c>
      <c r="C2220" s="27">
        <f>IF(A2220="","",Spese!$C$97)</f>
        <v/>
      </c>
      <c r="D2220" s="10">
        <f>IF(A2220="","",8)</f>
        <v/>
      </c>
      <c r="E2220" s="25">
        <f>IF(A2220="","",IFERROR(EDATE(Spese!$I$97,(D2220-1)*Spese!$H$97),""))</f>
        <v/>
      </c>
      <c r="F2220" s="40">
        <f>IF(A2220="","",IFERROR(IF(D2220=Spese!$G$97,Spese!$L$97-Spese!$M$97*(Spese!$G$97-1),Spese!$M$97),""))</f>
        <v/>
      </c>
      <c r="G2220" s="9">
        <f>IF(A2220="","",IFERROR(IF(Spese!$K$97="Annullato","Annullata",IF(Spese!$K$97="Sospeso","Sospesa",IF(Spese!$K$97="Da valutare","Da valutare",IF(E2220="","Da completare",IF(D2220&lt;=Spese!$J$97,"Saldata",IF(E2220&lt;Parametri!$B$3,"Scaduta",IF(E2220&lt;=Parametri!$B$3+Parametri!$B$4,"In scadenza","Programmata"))))))),"Da completare"))</f>
        <v/>
      </c>
      <c r="H2220" s="27">
        <f>IF(A2220="","",Spese!$D$97)</f>
        <v/>
      </c>
    </row>
    <row r="2221">
      <c r="A2221" s="5">
        <f>IFERROR(IF(OR(Spese!$A$97="",9&gt;Spese!$G$97),"",Spese!$A$97),"")</f>
        <v/>
      </c>
      <c r="B2221" s="23">
        <f>IF(A2221="","",Spese!$B$97)</f>
        <v/>
      </c>
      <c r="C2221" s="23">
        <f>IF(A2221="","",Spese!$C$97)</f>
        <v/>
      </c>
      <c r="D2221" s="6">
        <f>IF(A2221="","",9)</f>
        <v/>
      </c>
      <c r="E2221" s="21">
        <f>IF(A2221="","",IFERROR(EDATE(Spese!$I$97,(D2221-1)*Spese!$H$97),""))</f>
        <v/>
      </c>
      <c r="F2221" s="38">
        <f>IF(A2221="","",IFERROR(IF(D2221=Spese!$G$97,Spese!$L$97-Spese!$M$97*(Spese!$G$97-1),Spese!$M$97),""))</f>
        <v/>
      </c>
      <c r="G2221" s="5">
        <f>IF(A2221="","",IFERROR(IF(Spese!$K$97="Annullato","Annullata",IF(Spese!$K$97="Sospeso","Sospesa",IF(Spese!$K$97="Da valutare","Da valutare",IF(E2221="","Da completare",IF(D2221&lt;=Spese!$J$97,"Saldata",IF(E2221&lt;Parametri!$B$3,"Scaduta",IF(E2221&lt;=Parametri!$B$3+Parametri!$B$4,"In scadenza","Programmata"))))))),"Da completare"))</f>
        <v/>
      </c>
      <c r="H2221" s="23">
        <f>IF(A2221="","",Spese!$D$97)</f>
        <v/>
      </c>
    </row>
    <row r="2222">
      <c r="A2222" s="9">
        <f>IFERROR(IF(OR(Spese!$A$97="",10&gt;Spese!$G$97),"",Spese!$A$97),"")</f>
        <v/>
      </c>
      <c r="B2222" s="27">
        <f>IF(A2222="","",Spese!$B$97)</f>
        <v/>
      </c>
      <c r="C2222" s="27">
        <f>IF(A2222="","",Spese!$C$97)</f>
        <v/>
      </c>
      <c r="D2222" s="10">
        <f>IF(A2222="","",10)</f>
        <v/>
      </c>
      <c r="E2222" s="25">
        <f>IF(A2222="","",IFERROR(EDATE(Spese!$I$97,(D2222-1)*Spese!$H$97),""))</f>
        <v/>
      </c>
      <c r="F2222" s="40">
        <f>IF(A2222="","",IFERROR(IF(D2222=Spese!$G$97,Spese!$L$97-Spese!$M$97*(Spese!$G$97-1),Spese!$M$97),""))</f>
        <v/>
      </c>
      <c r="G2222" s="9">
        <f>IF(A2222="","",IFERROR(IF(Spese!$K$97="Annullato","Annullata",IF(Spese!$K$97="Sospeso","Sospesa",IF(Spese!$K$97="Da valutare","Da valutare",IF(E2222="","Da completare",IF(D2222&lt;=Spese!$J$97,"Saldata",IF(E2222&lt;Parametri!$B$3,"Scaduta",IF(E2222&lt;=Parametri!$B$3+Parametri!$B$4,"In scadenza","Programmata"))))))),"Da completare"))</f>
        <v/>
      </c>
      <c r="H2222" s="27">
        <f>IF(A2222="","",Spese!$D$97)</f>
        <v/>
      </c>
    </row>
    <row r="2223">
      <c r="A2223" s="5">
        <f>IFERROR(IF(OR(Spese!$A$97="",11&gt;Spese!$G$97),"",Spese!$A$97),"")</f>
        <v/>
      </c>
      <c r="B2223" s="23">
        <f>IF(A2223="","",Spese!$B$97)</f>
        <v/>
      </c>
      <c r="C2223" s="23">
        <f>IF(A2223="","",Spese!$C$97)</f>
        <v/>
      </c>
      <c r="D2223" s="6">
        <f>IF(A2223="","",11)</f>
        <v/>
      </c>
      <c r="E2223" s="21">
        <f>IF(A2223="","",IFERROR(EDATE(Spese!$I$97,(D2223-1)*Spese!$H$97),""))</f>
        <v/>
      </c>
      <c r="F2223" s="38">
        <f>IF(A2223="","",IFERROR(IF(D2223=Spese!$G$97,Spese!$L$97-Spese!$M$97*(Spese!$G$97-1),Spese!$M$97),""))</f>
        <v/>
      </c>
      <c r="G2223" s="5">
        <f>IF(A2223="","",IFERROR(IF(Spese!$K$97="Annullato","Annullata",IF(Spese!$K$97="Sospeso","Sospesa",IF(Spese!$K$97="Da valutare","Da valutare",IF(E2223="","Da completare",IF(D2223&lt;=Spese!$J$97,"Saldata",IF(E2223&lt;Parametri!$B$3,"Scaduta",IF(E2223&lt;=Parametri!$B$3+Parametri!$B$4,"In scadenza","Programmata"))))))),"Da completare"))</f>
        <v/>
      </c>
      <c r="H2223" s="23">
        <f>IF(A2223="","",Spese!$D$97)</f>
        <v/>
      </c>
    </row>
    <row r="2224">
      <c r="A2224" s="9">
        <f>IFERROR(IF(OR(Spese!$A$97="",12&gt;Spese!$G$97),"",Spese!$A$97),"")</f>
        <v/>
      </c>
      <c r="B2224" s="27">
        <f>IF(A2224="","",Spese!$B$97)</f>
        <v/>
      </c>
      <c r="C2224" s="27">
        <f>IF(A2224="","",Spese!$C$97)</f>
        <v/>
      </c>
      <c r="D2224" s="10">
        <f>IF(A2224="","",12)</f>
        <v/>
      </c>
      <c r="E2224" s="25">
        <f>IF(A2224="","",IFERROR(EDATE(Spese!$I$97,(D2224-1)*Spese!$H$97),""))</f>
        <v/>
      </c>
      <c r="F2224" s="40">
        <f>IF(A2224="","",IFERROR(IF(D2224=Spese!$G$97,Spese!$L$97-Spese!$M$97*(Spese!$G$97-1),Spese!$M$97),""))</f>
        <v/>
      </c>
      <c r="G2224" s="9">
        <f>IF(A2224="","",IFERROR(IF(Spese!$K$97="Annullato","Annullata",IF(Spese!$K$97="Sospeso","Sospesa",IF(Spese!$K$97="Da valutare","Da valutare",IF(E2224="","Da completare",IF(D2224&lt;=Spese!$J$97,"Saldata",IF(E2224&lt;Parametri!$B$3,"Scaduta",IF(E2224&lt;=Parametri!$B$3+Parametri!$B$4,"In scadenza","Programmata"))))))),"Da completare"))</f>
        <v/>
      </c>
      <c r="H2224" s="27">
        <f>IF(A2224="","",Spese!$D$97)</f>
        <v/>
      </c>
    </row>
    <row r="2225">
      <c r="A2225" s="5">
        <f>IFERROR(IF(OR(Spese!$A$97="",13&gt;Spese!$G$97),"",Spese!$A$97),"")</f>
        <v/>
      </c>
      <c r="B2225" s="23">
        <f>IF(A2225="","",Spese!$B$97)</f>
        <v/>
      </c>
      <c r="C2225" s="23">
        <f>IF(A2225="","",Spese!$C$97)</f>
        <v/>
      </c>
      <c r="D2225" s="6">
        <f>IF(A2225="","",13)</f>
        <v/>
      </c>
      <c r="E2225" s="21">
        <f>IF(A2225="","",IFERROR(EDATE(Spese!$I$97,(D2225-1)*Spese!$H$97),""))</f>
        <v/>
      </c>
      <c r="F2225" s="38">
        <f>IF(A2225="","",IFERROR(IF(D2225=Spese!$G$97,Spese!$L$97-Spese!$M$97*(Spese!$G$97-1),Spese!$M$97),""))</f>
        <v/>
      </c>
      <c r="G2225" s="5">
        <f>IF(A2225="","",IFERROR(IF(Spese!$K$97="Annullato","Annullata",IF(Spese!$K$97="Sospeso","Sospesa",IF(Spese!$K$97="Da valutare","Da valutare",IF(E2225="","Da completare",IF(D2225&lt;=Spese!$J$97,"Saldata",IF(E2225&lt;Parametri!$B$3,"Scaduta",IF(E2225&lt;=Parametri!$B$3+Parametri!$B$4,"In scadenza","Programmata"))))))),"Da completare"))</f>
        <v/>
      </c>
      <c r="H2225" s="23">
        <f>IF(A2225="","",Spese!$D$97)</f>
        <v/>
      </c>
    </row>
    <row r="2226">
      <c r="A2226" s="9">
        <f>IFERROR(IF(OR(Spese!$A$97="",14&gt;Spese!$G$97),"",Spese!$A$97),"")</f>
        <v/>
      </c>
      <c r="B2226" s="27">
        <f>IF(A2226="","",Spese!$B$97)</f>
        <v/>
      </c>
      <c r="C2226" s="27">
        <f>IF(A2226="","",Spese!$C$97)</f>
        <v/>
      </c>
      <c r="D2226" s="10">
        <f>IF(A2226="","",14)</f>
        <v/>
      </c>
      <c r="E2226" s="25">
        <f>IF(A2226="","",IFERROR(EDATE(Spese!$I$97,(D2226-1)*Spese!$H$97),""))</f>
        <v/>
      </c>
      <c r="F2226" s="40">
        <f>IF(A2226="","",IFERROR(IF(D2226=Spese!$G$97,Spese!$L$97-Spese!$M$97*(Spese!$G$97-1),Spese!$M$97),""))</f>
        <v/>
      </c>
      <c r="G2226" s="9">
        <f>IF(A2226="","",IFERROR(IF(Spese!$K$97="Annullato","Annullata",IF(Spese!$K$97="Sospeso","Sospesa",IF(Spese!$K$97="Da valutare","Da valutare",IF(E2226="","Da completare",IF(D2226&lt;=Spese!$J$97,"Saldata",IF(E2226&lt;Parametri!$B$3,"Scaduta",IF(E2226&lt;=Parametri!$B$3+Parametri!$B$4,"In scadenza","Programmata"))))))),"Da completare"))</f>
        <v/>
      </c>
      <c r="H2226" s="27">
        <f>IF(A2226="","",Spese!$D$97)</f>
        <v/>
      </c>
    </row>
    <row r="2227">
      <c r="A2227" s="5">
        <f>IFERROR(IF(OR(Spese!$A$97="",15&gt;Spese!$G$97),"",Spese!$A$97),"")</f>
        <v/>
      </c>
      <c r="B2227" s="23">
        <f>IF(A2227="","",Spese!$B$97)</f>
        <v/>
      </c>
      <c r="C2227" s="23">
        <f>IF(A2227="","",Spese!$C$97)</f>
        <v/>
      </c>
      <c r="D2227" s="6">
        <f>IF(A2227="","",15)</f>
        <v/>
      </c>
      <c r="E2227" s="21">
        <f>IF(A2227="","",IFERROR(EDATE(Spese!$I$97,(D2227-1)*Spese!$H$97),""))</f>
        <v/>
      </c>
      <c r="F2227" s="38">
        <f>IF(A2227="","",IFERROR(IF(D2227=Spese!$G$97,Spese!$L$97-Spese!$M$97*(Spese!$G$97-1),Spese!$M$97),""))</f>
        <v/>
      </c>
      <c r="G2227" s="5">
        <f>IF(A2227="","",IFERROR(IF(Spese!$K$97="Annullato","Annullata",IF(Spese!$K$97="Sospeso","Sospesa",IF(Spese!$K$97="Da valutare","Da valutare",IF(E2227="","Da completare",IF(D2227&lt;=Spese!$J$97,"Saldata",IF(E2227&lt;Parametri!$B$3,"Scaduta",IF(E2227&lt;=Parametri!$B$3+Parametri!$B$4,"In scadenza","Programmata"))))))),"Da completare"))</f>
        <v/>
      </c>
      <c r="H2227" s="23">
        <f>IF(A2227="","",Spese!$D$97)</f>
        <v/>
      </c>
    </row>
    <row r="2228">
      <c r="A2228" s="9">
        <f>IFERROR(IF(OR(Spese!$A$97="",16&gt;Spese!$G$97),"",Spese!$A$97),"")</f>
        <v/>
      </c>
      <c r="B2228" s="27">
        <f>IF(A2228="","",Spese!$B$97)</f>
        <v/>
      </c>
      <c r="C2228" s="27">
        <f>IF(A2228="","",Spese!$C$97)</f>
        <v/>
      </c>
      <c r="D2228" s="10">
        <f>IF(A2228="","",16)</f>
        <v/>
      </c>
      <c r="E2228" s="25">
        <f>IF(A2228="","",IFERROR(EDATE(Spese!$I$97,(D2228-1)*Spese!$H$97),""))</f>
        <v/>
      </c>
      <c r="F2228" s="40">
        <f>IF(A2228="","",IFERROR(IF(D2228=Spese!$G$97,Spese!$L$97-Spese!$M$97*(Spese!$G$97-1),Spese!$M$97),""))</f>
        <v/>
      </c>
      <c r="G2228" s="9">
        <f>IF(A2228="","",IFERROR(IF(Spese!$K$97="Annullato","Annullata",IF(Spese!$K$97="Sospeso","Sospesa",IF(Spese!$K$97="Da valutare","Da valutare",IF(E2228="","Da completare",IF(D2228&lt;=Spese!$J$97,"Saldata",IF(E2228&lt;Parametri!$B$3,"Scaduta",IF(E2228&lt;=Parametri!$B$3+Parametri!$B$4,"In scadenza","Programmata"))))))),"Da completare"))</f>
        <v/>
      </c>
      <c r="H2228" s="27">
        <f>IF(A2228="","",Spese!$D$97)</f>
        <v/>
      </c>
    </row>
    <row r="2229">
      <c r="A2229" s="5">
        <f>IFERROR(IF(OR(Spese!$A$97="",17&gt;Spese!$G$97),"",Spese!$A$97),"")</f>
        <v/>
      </c>
      <c r="B2229" s="23">
        <f>IF(A2229="","",Spese!$B$97)</f>
        <v/>
      </c>
      <c r="C2229" s="23">
        <f>IF(A2229="","",Spese!$C$97)</f>
        <v/>
      </c>
      <c r="D2229" s="6">
        <f>IF(A2229="","",17)</f>
        <v/>
      </c>
      <c r="E2229" s="21">
        <f>IF(A2229="","",IFERROR(EDATE(Spese!$I$97,(D2229-1)*Spese!$H$97),""))</f>
        <v/>
      </c>
      <c r="F2229" s="38">
        <f>IF(A2229="","",IFERROR(IF(D2229=Spese!$G$97,Spese!$L$97-Spese!$M$97*(Spese!$G$97-1),Spese!$M$97),""))</f>
        <v/>
      </c>
      <c r="G2229" s="5">
        <f>IF(A2229="","",IFERROR(IF(Spese!$K$97="Annullato","Annullata",IF(Spese!$K$97="Sospeso","Sospesa",IF(Spese!$K$97="Da valutare","Da valutare",IF(E2229="","Da completare",IF(D2229&lt;=Spese!$J$97,"Saldata",IF(E2229&lt;Parametri!$B$3,"Scaduta",IF(E2229&lt;=Parametri!$B$3+Parametri!$B$4,"In scadenza","Programmata"))))))),"Da completare"))</f>
        <v/>
      </c>
      <c r="H2229" s="23">
        <f>IF(A2229="","",Spese!$D$97)</f>
        <v/>
      </c>
    </row>
    <row r="2230">
      <c r="A2230" s="9">
        <f>IFERROR(IF(OR(Spese!$A$97="",18&gt;Spese!$G$97),"",Spese!$A$97),"")</f>
        <v/>
      </c>
      <c r="B2230" s="27">
        <f>IF(A2230="","",Spese!$B$97)</f>
        <v/>
      </c>
      <c r="C2230" s="27">
        <f>IF(A2230="","",Spese!$C$97)</f>
        <v/>
      </c>
      <c r="D2230" s="10">
        <f>IF(A2230="","",18)</f>
        <v/>
      </c>
      <c r="E2230" s="25">
        <f>IF(A2230="","",IFERROR(EDATE(Spese!$I$97,(D2230-1)*Spese!$H$97),""))</f>
        <v/>
      </c>
      <c r="F2230" s="40">
        <f>IF(A2230="","",IFERROR(IF(D2230=Spese!$G$97,Spese!$L$97-Spese!$M$97*(Spese!$G$97-1),Spese!$M$97),""))</f>
        <v/>
      </c>
      <c r="G2230" s="9">
        <f>IF(A2230="","",IFERROR(IF(Spese!$K$97="Annullato","Annullata",IF(Spese!$K$97="Sospeso","Sospesa",IF(Spese!$K$97="Da valutare","Da valutare",IF(E2230="","Da completare",IF(D2230&lt;=Spese!$J$97,"Saldata",IF(E2230&lt;Parametri!$B$3,"Scaduta",IF(E2230&lt;=Parametri!$B$3+Parametri!$B$4,"In scadenza","Programmata"))))))),"Da completare"))</f>
        <v/>
      </c>
      <c r="H2230" s="27">
        <f>IF(A2230="","",Spese!$D$97)</f>
        <v/>
      </c>
    </row>
    <row r="2231">
      <c r="A2231" s="5">
        <f>IFERROR(IF(OR(Spese!$A$97="",19&gt;Spese!$G$97),"",Spese!$A$97),"")</f>
        <v/>
      </c>
      <c r="B2231" s="23">
        <f>IF(A2231="","",Spese!$B$97)</f>
        <v/>
      </c>
      <c r="C2231" s="23">
        <f>IF(A2231="","",Spese!$C$97)</f>
        <v/>
      </c>
      <c r="D2231" s="6">
        <f>IF(A2231="","",19)</f>
        <v/>
      </c>
      <c r="E2231" s="21">
        <f>IF(A2231="","",IFERROR(EDATE(Spese!$I$97,(D2231-1)*Spese!$H$97),""))</f>
        <v/>
      </c>
      <c r="F2231" s="38">
        <f>IF(A2231="","",IFERROR(IF(D2231=Spese!$G$97,Spese!$L$97-Spese!$M$97*(Spese!$G$97-1),Spese!$M$97),""))</f>
        <v/>
      </c>
      <c r="G2231" s="5">
        <f>IF(A2231="","",IFERROR(IF(Spese!$K$97="Annullato","Annullata",IF(Spese!$K$97="Sospeso","Sospesa",IF(Spese!$K$97="Da valutare","Da valutare",IF(E2231="","Da completare",IF(D2231&lt;=Spese!$J$97,"Saldata",IF(E2231&lt;Parametri!$B$3,"Scaduta",IF(E2231&lt;=Parametri!$B$3+Parametri!$B$4,"In scadenza","Programmata"))))))),"Da completare"))</f>
        <v/>
      </c>
      <c r="H2231" s="23">
        <f>IF(A2231="","",Spese!$D$97)</f>
        <v/>
      </c>
    </row>
    <row r="2232">
      <c r="A2232" s="9">
        <f>IFERROR(IF(OR(Spese!$A$97="",20&gt;Spese!$G$97),"",Spese!$A$97),"")</f>
        <v/>
      </c>
      <c r="B2232" s="27">
        <f>IF(A2232="","",Spese!$B$97)</f>
        <v/>
      </c>
      <c r="C2232" s="27">
        <f>IF(A2232="","",Spese!$C$97)</f>
        <v/>
      </c>
      <c r="D2232" s="10">
        <f>IF(A2232="","",20)</f>
        <v/>
      </c>
      <c r="E2232" s="25">
        <f>IF(A2232="","",IFERROR(EDATE(Spese!$I$97,(D2232-1)*Spese!$H$97),""))</f>
        <v/>
      </c>
      <c r="F2232" s="40">
        <f>IF(A2232="","",IFERROR(IF(D2232=Spese!$G$97,Spese!$L$97-Spese!$M$97*(Spese!$G$97-1),Spese!$M$97),""))</f>
        <v/>
      </c>
      <c r="G2232" s="9">
        <f>IF(A2232="","",IFERROR(IF(Spese!$K$97="Annullato","Annullata",IF(Spese!$K$97="Sospeso","Sospesa",IF(Spese!$K$97="Da valutare","Da valutare",IF(E2232="","Da completare",IF(D2232&lt;=Spese!$J$97,"Saldata",IF(E2232&lt;Parametri!$B$3,"Scaduta",IF(E2232&lt;=Parametri!$B$3+Parametri!$B$4,"In scadenza","Programmata"))))))),"Da completare"))</f>
        <v/>
      </c>
      <c r="H2232" s="27">
        <f>IF(A2232="","",Spese!$D$97)</f>
        <v/>
      </c>
    </row>
    <row r="2233">
      <c r="A2233" s="5">
        <f>IFERROR(IF(OR(Spese!$A$97="",21&gt;Spese!$G$97),"",Spese!$A$97),"")</f>
        <v/>
      </c>
      <c r="B2233" s="23">
        <f>IF(A2233="","",Spese!$B$97)</f>
        <v/>
      </c>
      <c r="C2233" s="23">
        <f>IF(A2233="","",Spese!$C$97)</f>
        <v/>
      </c>
      <c r="D2233" s="6">
        <f>IF(A2233="","",21)</f>
        <v/>
      </c>
      <c r="E2233" s="21">
        <f>IF(A2233="","",IFERROR(EDATE(Spese!$I$97,(D2233-1)*Spese!$H$97),""))</f>
        <v/>
      </c>
      <c r="F2233" s="38">
        <f>IF(A2233="","",IFERROR(IF(D2233=Spese!$G$97,Spese!$L$97-Spese!$M$97*(Spese!$G$97-1),Spese!$M$97),""))</f>
        <v/>
      </c>
      <c r="G2233" s="5">
        <f>IF(A2233="","",IFERROR(IF(Spese!$K$97="Annullato","Annullata",IF(Spese!$K$97="Sospeso","Sospesa",IF(Spese!$K$97="Da valutare","Da valutare",IF(E2233="","Da completare",IF(D2233&lt;=Spese!$J$97,"Saldata",IF(E2233&lt;Parametri!$B$3,"Scaduta",IF(E2233&lt;=Parametri!$B$3+Parametri!$B$4,"In scadenza","Programmata"))))))),"Da completare"))</f>
        <v/>
      </c>
      <c r="H2233" s="23">
        <f>IF(A2233="","",Spese!$D$97)</f>
        <v/>
      </c>
    </row>
    <row r="2234">
      <c r="A2234" s="9">
        <f>IFERROR(IF(OR(Spese!$A$97="",22&gt;Spese!$G$97),"",Spese!$A$97),"")</f>
        <v/>
      </c>
      <c r="B2234" s="27">
        <f>IF(A2234="","",Spese!$B$97)</f>
        <v/>
      </c>
      <c r="C2234" s="27">
        <f>IF(A2234="","",Spese!$C$97)</f>
        <v/>
      </c>
      <c r="D2234" s="10">
        <f>IF(A2234="","",22)</f>
        <v/>
      </c>
      <c r="E2234" s="25">
        <f>IF(A2234="","",IFERROR(EDATE(Spese!$I$97,(D2234-1)*Spese!$H$97),""))</f>
        <v/>
      </c>
      <c r="F2234" s="40">
        <f>IF(A2234="","",IFERROR(IF(D2234=Spese!$G$97,Spese!$L$97-Spese!$M$97*(Spese!$G$97-1),Spese!$M$97),""))</f>
        <v/>
      </c>
      <c r="G2234" s="9">
        <f>IF(A2234="","",IFERROR(IF(Spese!$K$97="Annullato","Annullata",IF(Spese!$K$97="Sospeso","Sospesa",IF(Spese!$K$97="Da valutare","Da valutare",IF(E2234="","Da completare",IF(D2234&lt;=Spese!$J$97,"Saldata",IF(E2234&lt;Parametri!$B$3,"Scaduta",IF(E2234&lt;=Parametri!$B$3+Parametri!$B$4,"In scadenza","Programmata"))))))),"Da completare"))</f>
        <v/>
      </c>
      <c r="H2234" s="27">
        <f>IF(A2234="","",Spese!$D$97)</f>
        <v/>
      </c>
    </row>
    <row r="2235">
      <c r="A2235" s="5">
        <f>IFERROR(IF(OR(Spese!$A$97="",23&gt;Spese!$G$97),"",Spese!$A$97),"")</f>
        <v/>
      </c>
      <c r="B2235" s="23">
        <f>IF(A2235="","",Spese!$B$97)</f>
        <v/>
      </c>
      <c r="C2235" s="23">
        <f>IF(A2235="","",Spese!$C$97)</f>
        <v/>
      </c>
      <c r="D2235" s="6">
        <f>IF(A2235="","",23)</f>
        <v/>
      </c>
      <c r="E2235" s="21">
        <f>IF(A2235="","",IFERROR(EDATE(Spese!$I$97,(D2235-1)*Spese!$H$97),""))</f>
        <v/>
      </c>
      <c r="F2235" s="38">
        <f>IF(A2235="","",IFERROR(IF(D2235=Spese!$G$97,Spese!$L$97-Spese!$M$97*(Spese!$G$97-1),Spese!$M$97),""))</f>
        <v/>
      </c>
      <c r="G2235" s="5">
        <f>IF(A2235="","",IFERROR(IF(Spese!$K$97="Annullato","Annullata",IF(Spese!$K$97="Sospeso","Sospesa",IF(Spese!$K$97="Da valutare","Da valutare",IF(E2235="","Da completare",IF(D2235&lt;=Spese!$J$97,"Saldata",IF(E2235&lt;Parametri!$B$3,"Scaduta",IF(E2235&lt;=Parametri!$B$3+Parametri!$B$4,"In scadenza","Programmata"))))))),"Da completare"))</f>
        <v/>
      </c>
      <c r="H2235" s="23">
        <f>IF(A2235="","",Spese!$D$97)</f>
        <v/>
      </c>
    </row>
    <row r="2236">
      <c r="A2236" s="9">
        <f>IFERROR(IF(OR(Spese!$A$97="",24&gt;Spese!$G$97),"",Spese!$A$97),"")</f>
        <v/>
      </c>
      <c r="B2236" s="27">
        <f>IF(A2236="","",Spese!$B$97)</f>
        <v/>
      </c>
      <c r="C2236" s="27">
        <f>IF(A2236="","",Spese!$C$97)</f>
        <v/>
      </c>
      <c r="D2236" s="10">
        <f>IF(A2236="","",24)</f>
        <v/>
      </c>
      <c r="E2236" s="25">
        <f>IF(A2236="","",IFERROR(EDATE(Spese!$I$97,(D2236-1)*Spese!$H$97),""))</f>
        <v/>
      </c>
      <c r="F2236" s="40">
        <f>IF(A2236="","",IFERROR(IF(D2236=Spese!$G$97,Spese!$L$97-Spese!$M$97*(Spese!$G$97-1),Spese!$M$97),""))</f>
        <v/>
      </c>
      <c r="G2236" s="9">
        <f>IF(A2236="","",IFERROR(IF(Spese!$K$97="Annullato","Annullata",IF(Spese!$K$97="Sospeso","Sospesa",IF(Spese!$K$97="Da valutare","Da valutare",IF(E2236="","Da completare",IF(D2236&lt;=Spese!$J$97,"Saldata",IF(E2236&lt;Parametri!$B$3,"Scaduta",IF(E2236&lt;=Parametri!$B$3+Parametri!$B$4,"In scadenza","Programmata"))))))),"Da completare"))</f>
        <v/>
      </c>
      <c r="H2236" s="27">
        <f>IF(A2236="","",Spese!$D$97)</f>
        <v/>
      </c>
    </row>
    <row r="2237">
      <c r="A2237" s="5">
        <f>IFERROR(IF(OR(Spese!$A$98="",1&gt;Spese!$G$98),"",Spese!$A$98),"")</f>
        <v/>
      </c>
      <c r="B2237" s="23">
        <f>IF(A2237="","",Spese!$B$98)</f>
        <v/>
      </c>
      <c r="C2237" s="23">
        <f>IF(A2237="","",Spese!$C$98)</f>
        <v/>
      </c>
      <c r="D2237" s="6">
        <f>IF(A2237="","",1)</f>
        <v/>
      </c>
      <c r="E2237" s="21">
        <f>IF(A2237="","",IFERROR(EDATE(Spese!$I$98,(D2237-1)*Spese!$H$98),""))</f>
        <v/>
      </c>
      <c r="F2237" s="38">
        <f>IF(A2237="","",IFERROR(IF(D2237=Spese!$G$98,Spese!$L$98-Spese!$M$98*(Spese!$G$98-1),Spese!$M$98),""))</f>
        <v/>
      </c>
      <c r="G2237" s="5">
        <f>IF(A2237="","",IFERROR(IF(Spese!$K$98="Annullato","Annullata",IF(Spese!$K$98="Sospeso","Sospesa",IF(Spese!$K$98="Da valutare","Da valutare",IF(E2237="","Da completare",IF(D2237&lt;=Spese!$J$98,"Saldata",IF(E2237&lt;Parametri!$B$3,"Scaduta",IF(E2237&lt;=Parametri!$B$3+Parametri!$B$4,"In scadenza","Programmata"))))))),"Da completare"))</f>
        <v/>
      </c>
      <c r="H2237" s="23">
        <f>IF(A2237="","",Spese!$D$98)</f>
        <v/>
      </c>
    </row>
    <row r="2238">
      <c r="A2238" s="9">
        <f>IFERROR(IF(OR(Spese!$A$98="",2&gt;Spese!$G$98),"",Spese!$A$98),"")</f>
        <v/>
      </c>
      <c r="B2238" s="27">
        <f>IF(A2238="","",Spese!$B$98)</f>
        <v/>
      </c>
      <c r="C2238" s="27">
        <f>IF(A2238="","",Spese!$C$98)</f>
        <v/>
      </c>
      <c r="D2238" s="10">
        <f>IF(A2238="","",2)</f>
        <v/>
      </c>
      <c r="E2238" s="25">
        <f>IF(A2238="","",IFERROR(EDATE(Spese!$I$98,(D2238-1)*Spese!$H$98),""))</f>
        <v/>
      </c>
      <c r="F2238" s="40">
        <f>IF(A2238="","",IFERROR(IF(D2238=Spese!$G$98,Spese!$L$98-Spese!$M$98*(Spese!$G$98-1),Spese!$M$98),""))</f>
        <v/>
      </c>
      <c r="G2238" s="9">
        <f>IF(A2238="","",IFERROR(IF(Spese!$K$98="Annullato","Annullata",IF(Spese!$K$98="Sospeso","Sospesa",IF(Spese!$K$98="Da valutare","Da valutare",IF(E2238="","Da completare",IF(D2238&lt;=Spese!$J$98,"Saldata",IF(E2238&lt;Parametri!$B$3,"Scaduta",IF(E2238&lt;=Parametri!$B$3+Parametri!$B$4,"In scadenza","Programmata"))))))),"Da completare"))</f>
        <v/>
      </c>
      <c r="H2238" s="27">
        <f>IF(A2238="","",Spese!$D$98)</f>
        <v/>
      </c>
    </row>
    <row r="2239">
      <c r="A2239" s="5">
        <f>IFERROR(IF(OR(Spese!$A$98="",3&gt;Spese!$G$98),"",Spese!$A$98),"")</f>
        <v/>
      </c>
      <c r="B2239" s="23">
        <f>IF(A2239="","",Spese!$B$98)</f>
        <v/>
      </c>
      <c r="C2239" s="23">
        <f>IF(A2239="","",Spese!$C$98)</f>
        <v/>
      </c>
      <c r="D2239" s="6">
        <f>IF(A2239="","",3)</f>
        <v/>
      </c>
      <c r="E2239" s="21">
        <f>IF(A2239="","",IFERROR(EDATE(Spese!$I$98,(D2239-1)*Spese!$H$98),""))</f>
        <v/>
      </c>
      <c r="F2239" s="38">
        <f>IF(A2239="","",IFERROR(IF(D2239=Spese!$G$98,Spese!$L$98-Spese!$M$98*(Spese!$G$98-1),Spese!$M$98),""))</f>
        <v/>
      </c>
      <c r="G2239" s="5">
        <f>IF(A2239="","",IFERROR(IF(Spese!$K$98="Annullato","Annullata",IF(Spese!$K$98="Sospeso","Sospesa",IF(Spese!$K$98="Da valutare","Da valutare",IF(E2239="","Da completare",IF(D2239&lt;=Spese!$J$98,"Saldata",IF(E2239&lt;Parametri!$B$3,"Scaduta",IF(E2239&lt;=Parametri!$B$3+Parametri!$B$4,"In scadenza","Programmata"))))))),"Da completare"))</f>
        <v/>
      </c>
      <c r="H2239" s="23">
        <f>IF(A2239="","",Spese!$D$98)</f>
        <v/>
      </c>
    </row>
    <row r="2240">
      <c r="A2240" s="9">
        <f>IFERROR(IF(OR(Spese!$A$98="",4&gt;Spese!$G$98),"",Spese!$A$98),"")</f>
        <v/>
      </c>
      <c r="B2240" s="27">
        <f>IF(A2240="","",Spese!$B$98)</f>
        <v/>
      </c>
      <c r="C2240" s="27">
        <f>IF(A2240="","",Spese!$C$98)</f>
        <v/>
      </c>
      <c r="D2240" s="10">
        <f>IF(A2240="","",4)</f>
        <v/>
      </c>
      <c r="E2240" s="25">
        <f>IF(A2240="","",IFERROR(EDATE(Spese!$I$98,(D2240-1)*Spese!$H$98),""))</f>
        <v/>
      </c>
      <c r="F2240" s="40">
        <f>IF(A2240="","",IFERROR(IF(D2240=Spese!$G$98,Spese!$L$98-Spese!$M$98*(Spese!$G$98-1),Spese!$M$98),""))</f>
        <v/>
      </c>
      <c r="G2240" s="9">
        <f>IF(A2240="","",IFERROR(IF(Spese!$K$98="Annullato","Annullata",IF(Spese!$K$98="Sospeso","Sospesa",IF(Spese!$K$98="Da valutare","Da valutare",IF(E2240="","Da completare",IF(D2240&lt;=Spese!$J$98,"Saldata",IF(E2240&lt;Parametri!$B$3,"Scaduta",IF(E2240&lt;=Parametri!$B$3+Parametri!$B$4,"In scadenza","Programmata"))))))),"Da completare"))</f>
        <v/>
      </c>
      <c r="H2240" s="27">
        <f>IF(A2240="","",Spese!$D$98)</f>
        <v/>
      </c>
    </row>
    <row r="2241">
      <c r="A2241" s="5">
        <f>IFERROR(IF(OR(Spese!$A$98="",5&gt;Spese!$G$98),"",Spese!$A$98),"")</f>
        <v/>
      </c>
      <c r="B2241" s="23">
        <f>IF(A2241="","",Spese!$B$98)</f>
        <v/>
      </c>
      <c r="C2241" s="23">
        <f>IF(A2241="","",Spese!$C$98)</f>
        <v/>
      </c>
      <c r="D2241" s="6">
        <f>IF(A2241="","",5)</f>
        <v/>
      </c>
      <c r="E2241" s="21">
        <f>IF(A2241="","",IFERROR(EDATE(Spese!$I$98,(D2241-1)*Spese!$H$98),""))</f>
        <v/>
      </c>
      <c r="F2241" s="38">
        <f>IF(A2241="","",IFERROR(IF(D2241=Spese!$G$98,Spese!$L$98-Spese!$M$98*(Spese!$G$98-1),Spese!$M$98),""))</f>
        <v/>
      </c>
      <c r="G2241" s="5">
        <f>IF(A2241="","",IFERROR(IF(Spese!$K$98="Annullato","Annullata",IF(Spese!$K$98="Sospeso","Sospesa",IF(Spese!$K$98="Da valutare","Da valutare",IF(E2241="","Da completare",IF(D2241&lt;=Spese!$J$98,"Saldata",IF(E2241&lt;Parametri!$B$3,"Scaduta",IF(E2241&lt;=Parametri!$B$3+Parametri!$B$4,"In scadenza","Programmata"))))))),"Da completare"))</f>
        <v/>
      </c>
      <c r="H2241" s="23">
        <f>IF(A2241="","",Spese!$D$98)</f>
        <v/>
      </c>
    </row>
    <row r="2242">
      <c r="A2242" s="9">
        <f>IFERROR(IF(OR(Spese!$A$98="",6&gt;Spese!$G$98),"",Spese!$A$98),"")</f>
        <v/>
      </c>
      <c r="B2242" s="27">
        <f>IF(A2242="","",Spese!$B$98)</f>
        <v/>
      </c>
      <c r="C2242" s="27">
        <f>IF(A2242="","",Spese!$C$98)</f>
        <v/>
      </c>
      <c r="D2242" s="10">
        <f>IF(A2242="","",6)</f>
        <v/>
      </c>
      <c r="E2242" s="25">
        <f>IF(A2242="","",IFERROR(EDATE(Spese!$I$98,(D2242-1)*Spese!$H$98),""))</f>
        <v/>
      </c>
      <c r="F2242" s="40">
        <f>IF(A2242="","",IFERROR(IF(D2242=Spese!$G$98,Spese!$L$98-Spese!$M$98*(Spese!$G$98-1),Spese!$M$98),""))</f>
        <v/>
      </c>
      <c r="G2242" s="9">
        <f>IF(A2242="","",IFERROR(IF(Spese!$K$98="Annullato","Annullata",IF(Spese!$K$98="Sospeso","Sospesa",IF(Spese!$K$98="Da valutare","Da valutare",IF(E2242="","Da completare",IF(D2242&lt;=Spese!$J$98,"Saldata",IF(E2242&lt;Parametri!$B$3,"Scaduta",IF(E2242&lt;=Parametri!$B$3+Parametri!$B$4,"In scadenza","Programmata"))))))),"Da completare"))</f>
        <v/>
      </c>
      <c r="H2242" s="27">
        <f>IF(A2242="","",Spese!$D$98)</f>
        <v/>
      </c>
    </row>
    <row r="2243">
      <c r="A2243" s="5">
        <f>IFERROR(IF(OR(Spese!$A$98="",7&gt;Spese!$G$98),"",Spese!$A$98),"")</f>
        <v/>
      </c>
      <c r="B2243" s="23">
        <f>IF(A2243="","",Spese!$B$98)</f>
        <v/>
      </c>
      <c r="C2243" s="23">
        <f>IF(A2243="","",Spese!$C$98)</f>
        <v/>
      </c>
      <c r="D2243" s="6">
        <f>IF(A2243="","",7)</f>
        <v/>
      </c>
      <c r="E2243" s="21">
        <f>IF(A2243="","",IFERROR(EDATE(Spese!$I$98,(D2243-1)*Spese!$H$98),""))</f>
        <v/>
      </c>
      <c r="F2243" s="38">
        <f>IF(A2243="","",IFERROR(IF(D2243=Spese!$G$98,Spese!$L$98-Spese!$M$98*(Spese!$G$98-1),Spese!$M$98),""))</f>
        <v/>
      </c>
      <c r="G2243" s="5">
        <f>IF(A2243="","",IFERROR(IF(Spese!$K$98="Annullato","Annullata",IF(Spese!$K$98="Sospeso","Sospesa",IF(Spese!$K$98="Da valutare","Da valutare",IF(E2243="","Da completare",IF(D2243&lt;=Spese!$J$98,"Saldata",IF(E2243&lt;Parametri!$B$3,"Scaduta",IF(E2243&lt;=Parametri!$B$3+Parametri!$B$4,"In scadenza","Programmata"))))))),"Da completare"))</f>
        <v/>
      </c>
      <c r="H2243" s="23">
        <f>IF(A2243="","",Spese!$D$98)</f>
        <v/>
      </c>
    </row>
    <row r="2244">
      <c r="A2244" s="9">
        <f>IFERROR(IF(OR(Spese!$A$98="",8&gt;Spese!$G$98),"",Spese!$A$98),"")</f>
        <v/>
      </c>
      <c r="B2244" s="27">
        <f>IF(A2244="","",Spese!$B$98)</f>
        <v/>
      </c>
      <c r="C2244" s="27">
        <f>IF(A2244="","",Spese!$C$98)</f>
        <v/>
      </c>
      <c r="D2244" s="10">
        <f>IF(A2244="","",8)</f>
        <v/>
      </c>
      <c r="E2244" s="25">
        <f>IF(A2244="","",IFERROR(EDATE(Spese!$I$98,(D2244-1)*Spese!$H$98),""))</f>
        <v/>
      </c>
      <c r="F2244" s="40">
        <f>IF(A2244="","",IFERROR(IF(D2244=Spese!$G$98,Spese!$L$98-Spese!$M$98*(Spese!$G$98-1),Spese!$M$98),""))</f>
        <v/>
      </c>
      <c r="G2244" s="9">
        <f>IF(A2244="","",IFERROR(IF(Spese!$K$98="Annullato","Annullata",IF(Spese!$K$98="Sospeso","Sospesa",IF(Spese!$K$98="Da valutare","Da valutare",IF(E2244="","Da completare",IF(D2244&lt;=Spese!$J$98,"Saldata",IF(E2244&lt;Parametri!$B$3,"Scaduta",IF(E2244&lt;=Parametri!$B$3+Parametri!$B$4,"In scadenza","Programmata"))))))),"Da completare"))</f>
        <v/>
      </c>
      <c r="H2244" s="27">
        <f>IF(A2244="","",Spese!$D$98)</f>
        <v/>
      </c>
    </row>
    <row r="2245">
      <c r="A2245" s="5">
        <f>IFERROR(IF(OR(Spese!$A$98="",9&gt;Spese!$G$98),"",Spese!$A$98),"")</f>
        <v/>
      </c>
      <c r="B2245" s="23">
        <f>IF(A2245="","",Spese!$B$98)</f>
        <v/>
      </c>
      <c r="C2245" s="23">
        <f>IF(A2245="","",Spese!$C$98)</f>
        <v/>
      </c>
      <c r="D2245" s="6">
        <f>IF(A2245="","",9)</f>
        <v/>
      </c>
      <c r="E2245" s="21">
        <f>IF(A2245="","",IFERROR(EDATE(Spese!$I$98,(D2245-1)*Spese!$H$98),""))</f>
        <v/>
      </c>
      <c r="F2245" s="38">
        <f>IF(A2245="","",IFERROR(IF(D2245=Spese!$G$98,Spese!$L$98-Spese!$M$98*(Spese!$G$98-1),Spese!$M$98),""))</f>
        <v/>
      </c>
      <c r="G2245" s="5">
        <f>IF(A2245="","",IFERROR(IF(Spese!$K$98="Annullato","Annullata",IF(Spese!$K$98="Sospeso","Sospesa",IF(Spese!$K$98="Da valutare","Da valutare",IF(E2245="","Da completare",IF(D2245&lt;=Spese!$J$98,"Saldata",IF(E2245&lt;Parametri!$B$3,"Scaduta",IF(E2245&lt;=Parametri!$B$3+Parametri!$B$4,"In scadenza","Programmata"))))))),"Da completare"))</f>
        <v/>
      </c>
      <c r="H2245" s="23">
        <f>IF(A2245="","",Spese!$D$98)</f>
        <v/>
      </c>
    </row>
    <row r="2246">
      <c r="A2246" s="9">
        <f>IFERROR(IF(OR(Spese!$A$98="",10&gt;Spese!$G$98),"",Spese!$A$98),"")</f>
        <v/>
      </c>
      <c r="B2246" s="27">
        <f>IF(A2246="","",Spese!$B$98)</f>
        <v/>
      </c>
      <c r="C2246" s="27">
        <f>IF(A2246="","",Spese!$C$98)</f>
        <v/>
      </c>
      <c r="D2246" s="10">
        <f>IF(A2246="","",10)</f>
        <v/>
      </c>
      <c r="E2246" s="25">
        <f>IF(A2246="","",IFERROR(EDATE(Spese!$I$98,(D2246-1)*Spese!$H$98),""))</f>
        <v/>
      </c>
      <c r="F2246" s="40">
        <f>IF(A2246="","",IFERROR(IF(D2246=Spese!$G$98,Spese!$L$98-Spese!$M$98*(Spese!$G$98-1),Spese!$M$98),""))</f>
        <v/>
      </c>
      <c r="G2246" s="9">
        <f>IF(A2246="","",IFERROR(IF(Spese!$K$98="Annullato","Annullata",IF(Spese!$K$98="Sospeso","Sospesa",IF(Spese!$K$98="Da valutare","Da valutare",IF(E2246="","Da completare",IF(D2246&lt;=Spese!$J$98,"Saldata",IF(E2246&lt;Parametri!$B$3,"Scaduta",IF(E2246&lt;=Parametri!$B$3+Parametri!$B$4,"In scadenza","Programmata"))))))),"Da completare"))</f>
        <v/>
      </c>
      <c r="H2246" s="27">
        <f>IF(A2246="","",Spese!$D$98)</f>
        <v/>
      </c>
    </row>
    <row r="2247">
      <c r="A2247" s="5">
        <f>IFERROR(IF(OR(Spese!$A$98="",11&gt;Spese!$G$98),"",Spese!$A$98),"")</f>
        <v/>
      </c>
      <c r="B2247" s="23">
        <f>IF(A2247="","",Spese!$B$98)</f>
        <v/>
      </c>
      <c r="C2247" s="23">
        <f>IF(A2247="","",Spese!$C$98)</f>
        <v/>
      </c>
      <c r="D2247" s="6">
        <f>IF(A2247="","",11)</f>
        <v/>
      </c>
      <c r="E2247" s="21">
        <f>IF(A2247="","",IFERROR(EDATE(Spese!$I$98,(D2247-1)*Spese!$H$98),""))</f>
        <v/>
      </c>
      <c r="F2247" s="38">
        <f>IF(A2247="","",IFERROR(IF(D2247=Spese!$G$98,Spese!$L$98-Spese!$M$98*(Spese!$G$98-1),Spese!$M$98),""))</f>
        <v/>
      </c>
      <c r="G2247" s="5">
        <f>IF(A2247="","",IFERROR(IF(Spese!$K$98="Annullato","Annullata",IF(Spese!$K$98="Sospeso","Sospesa",IF(Spese!$K$98="Da valutare","Da valutare",IF(E2247="","Da completare",IF(D2247&lt;=Spese!$J$98,"Saldata",IF(E2247&lt;Parametri!$B$3,"Scaduta",IF(E2247&lt;=Parametri!$B$3+Parametri!$B$4,"In scadenza","Programmata"))))))),"Da completare"))</f>
        <v/>
      </c>
      <c r="H2247" s="23">
        <f>IF(A2247="","",Spese!$D$98)</f>
        <v/>
      </c>
    </row>
    <row r="2248">
      <c r="A2248" s="9">
        <f>IFERROR(IF(OR(Spese!$A$98="",12&gt;Spese!$G$98),"",Spese!$A$98),"")</f>
        <v/>
      </c>
      <c r="B2248" s="27">
        <f>IF(A2248="","",Spese!$B$98)</f>
        <v/>
      </c>
      <c r="C2248" s="27">
        <f>IF(A2248="","",Spese!$C$98)</f>
        <v/>
      </c>
      <c r="D2248" s="10">
        <f>IF(A2248="","",12)</f>
        <v/>
      </c>
      <c r="E2248" s="25">
        <f>IF(A2248="","",IFERROR(EDATE(Spese!$I$98,(D2248-1)*Spese!$H$98),""))</f>
        <v/>
      </c>
      <c r="F2248" s="40">
        <f>IF(A2248="","",IFERROR(IF(D2248=Spese!$G$98,Spese!$L$98-Spese!$M$98*(Spese!$G$98-1),Spese!$M$98),""))</f>
        <v/>
      </c>
      <c r="G2248" s="9">
        <f>IF(A2248="","",IFERROR(IF(Spese!$K$98="Annullato","Annullata",IF(Spese!$K$98="Sospeso","Sospesa",IF(Spese!$K$98="Da valutare","Da valutare",IF(E2248="","Da completare",IF(D2248&lt;=Spese!$J$98,"Saldata",IF(E2248&lt;Parametri!$B$3,"Scaduta",IF(E2248&lt;=Parametri!$B$3+Parametri!$B$4,"In scadenza","Programmata"))))))),"Da completare"))</f>
        <v/>
      </c>
      <c r="H2248" s="27">
        <f>IF(A2248="","",Spese!$D$98)</f>
        <v/>
      </c>
    </row>
    <row r="2249">
      <c r="A2249" s="5">
        <f>IFERROR(IF(OR(Spese!$A$98="",13&gt;Spese!$G$98),"",Spese!$A$98),"")</f>
        <v/>
      </c>
      <c r="B2249" s="23">
        <f>IF(A2249="","",Spese!$B$98)</f>
        <v/>
      </c>
      <c r="C2249" s="23">
        <f>IF(A2249="","",Spese!$C$98)</f>
        <v/>
      </c>
      <c r="D2249" s="6">
        <f>IF(A2249="","",13)</f>
        <v/>
      </c>
      <c r="E2249" s="21">
        <f>IF(A2249="","",IFERROR(EDATE(Spese!$I$98,(D2249-1)*Spese!$H$98),""))</f>
        <v/>
      </c>
      <c r="F2249" s="38">
        <f>IF(A2249="","",IFERROR(IF(D2249=Spese!$G$98,Spese!$L$98-Spese!$M$98*(Spese!$G$98-1),Spese!$M$98),""))</f>
        <v/>
      </c>
      <c r="G2249" s="5">
        <f>IF(A2249="","",IFERROR(IF(Spese!$K$98="Annullato","Annullata",IF(Spese!$K$98="Sospeso","Sospesa",IF(Spese!$K$98="Da valutare","Da valutare",IF(E2249="","Da completare",IF(D2249&lt;=Spese!$J$98,"Saldata",IF(E2249&lt;Parametri!$B$3,"Scaduta",IF(E2249&lt;=Parametri!$B$3+Parametri!$B$4,"In scadenza","Programmata"))))))),"Da completare"))</f>
        <v/>
      </c>
      <c r="H2249" s="23">
        <f>IF(A2249="","",Spese!$D$98)</f>
        <v/>
      </c>
    </row>
    <row r="2250">
      <c r="A2250" s="9">
        <f>IFERROR(IF(OR(Spese!$A$98="",14&gt;Spese!$G$98),"",Spese!$A$98),"")</f>
        <v/>
      </c>
      <c r="B2250" s="27">
        <f>IF(A2250="","",Spese!$B$98)</f>
        <v/>
      </c>
      <c r="C2250" s="27">
        <f>IF(A2250="","",Spese!$C$98)</f>
        <v/>
      </c>
      <c r="D2250" s="10">
        <f>IF(A2250="","",14)</f>
        <v/>
      </c>
      <c r="E2250" s="25">
        <f>IF(A2250="","",IFERROR(EDATE(Spese!$I$98,(D2250-1)*Spese!$H$98),""))</f>
        <v/>
      </c>
      <c r="F2250" s="40">
        <f>IF(A2250="","",IFERROR(IF(D2250=Spese!$G$98,Spese!$L$98-Spese!$M$98*(Spese!$G$98-1),Spese!$M$98),""))</f>
        <v/>
      </c>
      <c r="G2250" s="9">
        <f>IF(A2250="","",IFERROR(IF(Spese!$K$98="Annullato","Annullata",IF(Spese!$K$98="Sospeso","Sospesa",IF(Spese!$K$98="Da valutare","Da valutare",IF(E2250="","Da completare",IF(D2250&lt;=Spese!$J$98,"Saldata",IF(E2250&lt;Parametri!$B$3,"Scaduta",IF(E2250&lt;=Parametri!$B$3+Parametri!$B$4,"In scadenza","Programmata"))))))),"Da completare"))</f>
        <v/>
      </c>
      <c r="H2250" s="27">
        <f>IF(A2250="","",Spese!$D$98)</f>
        <v/>
      </c>
    </row>
    <row r="2251">
      <c r="A2251" s="5">
        <f>IFERROR(IF(OR(Spese!$A$98="",15&gt;Spese!$G$98),"",Spese!$A$98),"")</f>
        <v/>
      </c>
      <c r="B2251" s="23">
        <f>IF(A2251="","",Spese!$B$98)</f>
        <v/>
      </c>
      <c r="C2251" s="23">
        <f>IF(A2251="","",Spese!$C$98)</f>
        <v/>
      </c>
      <c r="D2251" s="6">
        <f>IF(A2251="","",15)</f>
        <v/>
      </c>
      <c r="E2251" s="21">
        <f>IF(A2251="","",IFERROR(EDATE(Spese!$I$98,(D2251-1)*Spese!$H$98),""))</f>
        <v/>
      </c>
      <c r="F2251" s="38">
        <f>IF(A2251="","",IFERROR(IF(D2251=Spese!$G$98,Spese!$L$98-Spese!$M$98*(Spese!$G$98-1),Spese!$M$98),""))</f>
        <v/>
      </c>
      <c r="G2251" s="5">
        <f>IF(A2251="","",IFERROR(IF(Spese!$K$98="Annullato","Annullata",IF(Spese!$K$98="Sospeso","Sospesa",IF(Spese!$K$98="Da valutare","Da valutare",IF(E2251="","Da completare",IF(D2251&lt;=Spese!$J$98,"Saldata",IF(E2251&lt;Parametri!$B$3,"Scaduta",IF(E2251&lt;=Parametri!$B$3+Parametri!$B$4,"In scadenza","Programmata"))))))),"Da completare"))</f>
        <v/>
      </c>
      <c r="H2251" s="23">
        <f>IF(A2251="","",Spese!$D$98)</f>
        <v/>
      </c>
    </row>
    <row r="2252">
      <c r="A2252" s="9">
        <f>IFERROR(IF(OR(Spese!$A$98="",16&gt;Spese!$G$98),"",Spese!$A$98),"")</f>
        <v/>
      </c>
      <c r="B2252" s="27">
        <f>IF(A2252="","",Spese!$B$98)</f>
        <v/>
      </c>
      <c r="C2252" s="27">
        <f>IF(A2252="","",Spese!$C$98)</f>
        <v/>
      </c>
      <c r="D2252" s="10">
        <f>IF(A2252="","",16)</f>
        <v/>
      </c>
      <c r="E2252" s="25">
        <f>IF(A2252="","",IFERROR(EDATE(Spese!$I$98,(D2252-1)*Spese!$H$98),""))</f>
        <v/>
      </c>
      <c r="F2252" s="40">
        <f>IF(A2252="","",IFERROR(IF(D2252=Spese!$G$98,Spese!$L$98-Spese!$M$98*(Spese!$G$98-1),Spese!$M$98),""))</f>
        <v/>
      </c>
      <c r="G2252" s="9">
        <f>IF(A2252="","",IFERROR(IF(Spese!$K$98="Annullato","Annullata",IF(Spese!$K$98="Sospeso","Sospesa",IF(Spese!$K$98="Da valutare","Da valutare",IF(E2252="","Da completare",IF(D2252&lt;=Spese!$J$98,"Saldata",IF(E2252&lt;Parametri!$B$3,"Scaduta",IF(E2252&lt;=Parametri!$B$3+Parametri!$B$4,"In scadenza","Programmata"))))))),"Da completare"))</f>
        <v/>
      </c>
      <c r="H2252" s="27">
        <f>IF(A2252="","",Spese!$D$98)</f>
        <v/>
      </c>
    </row>
    <row r="2253">
      <c r="A2253" s="5">
        <f>IFERROR(IF(OR(Spese!$A$98="",17&gt;Spese!$G$98),"",Spese!$A$98),"")</f>
        <v/>
      </c>
      <c r="B2253" s="23">
        <f>IF(A2253="","",Spese!$B$98)</f>
        <v/>
      </c>
      <c r="C2253" s="23">
        <f>IF(A2253="","",Spese!$C$98)</f>
        <v/>
      </c>
      <c r="D2253" s="6">
        <f>IF(A2253="","",17)</f>
        <v/>
      </c>
      <c r="E2253" s="21">
        <f>IF(A2253="","",IFERROR(EDATE(Spese!$I$98,(D2253-1)*Spese!$H$98),""))</f>
        <v/>
      </c>
      <c r="F2253" s="38">
        <f>IF(A2253="","",IFERROR(IF(D2253=Spese!$G$98,Spese!$L$98-Spese!$M$98*(Spese!$G$98-1),Spese!$M$98),""))</f>
        <v/>
      </c>
      <c r="G2253" s="5">
        <f>IF(A2253="","",IFERROR(IF(Spese!$K$98="Annullato","Annullata",IF(Spese!$K$98="Sospeso","Sospesa",IF(Spese!$K$98="Da valutare","Da valutare",IF(E2253="","Da completare",IF(D2253&lt;=Spese!$J$98,"Saldata",IF(E2253&lt;Parametri!$B$3,"Scaduta",IF(E2253&lt;=Parametri!$B$3+Parametri!$B$4,"In scadenza","Programmata"))))))),"Da completare"))</f>
        <v/>
      </c>
      <c r="H2253" s="23">
        <f>IF(A2253="","",Spese!$D$98)</f>
        <v/>
      </c>
    </row>
    <row r="2254">
      <c r="A2254" s="9">
        <f>IFERROR(IF(OR(Spese!$A$98="",18&gt;Spese!$G$98),"",Spese!$A$98),"")</f>
        <v/>
      </c>
      <c r="B2254" s="27">
        <f>IF(A2254="","",Spese!$B$98)</f>
        <v/>
      </c>
      <c r="C2254" s="27">
        <f>IF(A2254="","",Spese!$C$98)</f>
        <v/>
      </c>
      <c r="D2254" s="10">
        <f>IF(A2254="","",18)</f>
        <v/>
      </c>
      <c r="E2254" s="25">
        <f>IF(A2254="","",IFERROR(EDATE(Spese!$I$98,(D2254-1)*Spese!$H$98),""))</f>
        <v/>
      </c>
      <c r="F2254" s="40">
        <f>IF(A2254="","",IFERROR(IF(D2254=Spese!$G$98,Spese!$L$98-Spese!$M$98*(Spese!$G$98-1),Spese!$M$98),""))</f>
        <v/>
      </c>
      <c r="G2254" s="9">
        <f>IF(A2254="","",IFERROR(IF(Spese!$K$98="Annullato","Annullata",IF(Spese!$K$98="Sospeso","Sospesa",IF(Spese!$K$98="Da valutare","Da valutare",IF(E2254="","Da completare",IF(D2254&lt;=Spese!$J$98,"Saldata",IF(E2254&lt;Parametri!$B$3,"Scaduta",IF(E2254&lt;=Parametri!$B$3+Parametri!$B$4,"In scadenza","Programmata"))))))),"Da completare"))</f>
        <v/>
      </c>
      <c r="H2254" s="27">
        <f>IF(A2254="","",Spese!$D$98)</f>
        <v/>
      </c>
    </row>
    <row r="2255">
      <c r="A2255" s="5">
        <f>IFERROR(IF(OR(Spese!$A$98="",19&gt;Spese!$G$98),"",Spese!$A$98),"")</f>
        <v/>
      </c>
      <c r="B2255" s="23">
        <f>IF(A2255="","",Spese!$B$98)</f>
        <v/>
      </c>
      <c r="C2255" s="23">
        <f>IF(A2255="","",Spese!$C$98)</f>
        <v/>
      </c>
      <c r="D2255" s="6">
        <f>IF(A2255="","",19)</f>
        <v/>
      </c>
      <c r="E2255" s="21">
        <f>IF(A2255="","",IFERROR(EDATE(Spese!$I$98,(D2255-1)*Spese!$H$98),""))</f>
        <v/>
      </c>
      <c r="F2255" s="38">
        <f>IF(A2255="","",IFERROR(IF(D2255=Spese!$G$98,Spese!$L$98-Spese!$M$98*(Spese!$G$98-1),Spese!$M$98),""))</f>
        <v/>
      </c>
      <c r="G2255" s="5">
        <f>IF(A2255="","",IFERROR(IF(Spese!$K$98="Annullato","Annullata",IF(Spese!$K$98="Sospeso","Sospesa",IF(Spese!$K$98="Da valutare","Da valutare",IF(E2255="","Da completare",IF(D2255&lt;=Spese!$J$98,"Saldata",IF(E2255&lt;Parametri!$B$3,"Scaduta",IF(E2255&lt;=Parametri!$B$3+Parametri!$B$4,"In scadenza","Programmata"))))))),"Da completare"))</f>
        <v/>
      </c>
      <c r="H2255" s="23">
        <f>IF(A2255="","",Spese!$D$98)</f>
        <v/>
      </c>
    </row>
    <row r="2256">
      <c r="A2256" s="9">
        <f>IFERROR(IF(OR(Spese!$A$98="",20&gt;Spese!$G$98),"",Spese!$A$98),"")</f>
        <v/>
      </c>
      <c r="B2256" s="27">
        <f>IF(A2256="","",Spese!$B$98)</f>
        <v/>
      </c>
      <c r="C2256" s="27">
        <f>IF(A2256="","",Spese!$C$98)</f>
        <v/>
      </c>
      <c r="D2256" s="10">
        <f>IF(A2256="","",20)</f>
        <v/>
      </c>
      <c r="E2256" s="25">
        <f>IF(A2256="","",IFERROR(EDATE(Spese!$I$98,(D2256-1)*Spese!$H$98),""))</f>
        <v/>
      </c>
      <c r="F2256" s="40">
        <f>IF(A2256="","",IFERROR(IF(D2256=Spese!$G$98,Spese!$L$98-Spese!$M$98*(Spese!$G$98-1),Spese!$M$98),""))</f>
        <v/>
      </c>
      <c r="G2256" s="9">
        <f>IF(A2256="","",IFERROR(IF(Spese!$K$98="Annullato","Annullata",IF(Spese!$K$98="Sospeso","Sospesa",IF(Spese!$K$98="Da valutare","Da valutare",IF(E2256="","Da completare",IF(D2256&lt;=Spese!$J$98,"Saldata",IF(E2256&lt;Parametri!$B$3,"Scaduta",IF(E2256&lt;=Parametri!$B$3+Parametri!$B$4,"In scadenza","Programmata"))))))),"Da completare"))</f>
        <v/>
      </c>
      <c r="H2256" s="27">
        <f>IF(A2256="","",Spese!$D$98)</f>
        <v/>
      </c>
    </row>
    <row r="2257">
      <c r="A2257" s="5">
        <f>IFERROR(IF(OR(Spese!$A$98="",21&gt;Spese!$G$98),"",Spese!$A$98),"")</f>
        <v/>
      </c>
      <c r="B2257" s="23">
        <f>IF(A2257="","",Spese!$B$98)</f>
        <v/>
      </c>
      <c r="C2257" s="23">
        <f>IF(A2257="","",Spese!$C$98)</f>
        <v/>
      </c>
      <c r="D2257" s="6">
        <f>IF(A2257="","",21)</f>
        <v/>
      </c>
      <c r="E2257" s="21">
        <f>IF(A2257="","",IFERROR(EDATE(Spese!$I$98,(D2257-1)*Spese!$H$98),""))</f>
        <v/>
      </c>
      <c r="F2257" s="38">
        <f>IF(A2257="","",IFERROR(IF(D2257=Spese!$G$98,Spese!$L$98-Spese!$M$98*(Spese!$G$98-1),Spese!$M$98),""))</f>
        <v/>
      </c>
      <c r="G2257" s="5">
        <f>IF(A2257="","",IFERROR(IF(Spese!$K$98="Annullato","Annullata",IF(Spese!$K$98="Sospeso","Sospesa",IF(Spese!$K$98="Da valutare","Da valutare",IF(E2257="","Da completare",IF(D2257&lt;=Spese!$J$98,"Saldata",IF(E2257&lt;Parametri!$B$3,"Scaduta",IF(E2257&lt;=Parametri!$B$3+Parametri!$B$4,"In scadenza","Programmata"))))))),"Da completare"))</f>
        <v/>
      </c>
      <c r="H2257" s="23">
        <f>IF(A2257="","",Spese!$D$98)</f>
        <v/>
      </c>
    </row>
    <row r="2258">
      <c r="A2258" s="9">
        <f>IFERROR(IF(OR(Spese!$A$98="",22&gt;Spese!$G$98),"",Spese!$A$98),"")</f>
        <v/>
      </c>
      <c r="B2258" s="27">
        <f>IF(A2258="","",Spese!$B$98)</f>
        <v/>
      </c>
      <c r="C2258" s="27">
        <f>IF(A2258="","",Spese!$C$98)</f>
        <v/>
      </c>
      <c r="D2258" s="10">
        <f>IF(A2258="","",22)</f>
        <v/>
      </c>
      <c r="E2258" s="25">
        <f>IF(A2258="","",IFERROR(EDATE(Spese!$I$98,(D2258-1)*Spese!$H$98),""))</f>
        <v/>
      </c>
      <c r="F2258" s="40">
        <f>IF(A2258="","",IFERROR(IF(D2258=Spese!$G$98,Spese!$L$98-Spese!$M$98*(Spese!$G$98-1),Spese!$M$98),""))</f>
        <v/>
      </c>
      <c r="G2258" s="9">
        <f>IF(A2258="","",IFERROR(IF(Spese!$K$98="Annullato","Annullata",IF(Spese!$K$98="Sospeso","Sospesa",IF(Spese!$K$98="Da valutare","Da valutare",IF(E2258="","Da completare",IF(D2258&lt;=Spese!$J$98,"Saldata",IF(E2258&lt;Parametri!$B$3,"Scaduta",IF(E2258&lt;=Parametri!$B$3+Parametri!$B$4,"In scadenza","Programmata"))))))),"Da completare"))</f>
        <v/>
      </c>
      <c r="H2258" s="27">
        <f>IF(A2258="","",Spese!$D$98)</f>
        <v/>
      </c>
    </row>
    <row r="2259">
      <c r="A2259" s="5">
        <f>IFERROR(IF(OR(Spese!$A$98="",23&gt;Spese!$G$98),"",Spese!$A$98),"")</f>
        <v/>
      </c>
      <c r="B2259" s="23">
        <f>IF(A2259="","",Spese!$B$98)</f>
        <v/>
      </c>
      <c r="C2259" s="23">
        <f>IF(A2259="","",Spese!$C$98)</f>
        <v/>
      </c>
      <c r="D2259" s="6">
        <f>IF(A2259="","",23)</f>
        <v/>
      </c>
      <c r="E2259" s="21">
        <f>IF(A2259="","",IFERROR(EDATE(Spese!$I$98,(D2259-1)*Spese!$H$98),""))</f>
        <v/>
      </c>
      <c r="F2259" s="38">
        <f>IF(A2259="","",IFERROR(IF(D2259=Spese!$G$98,Spese!$L$98-Spese!$M$98*(Spese!$G$98-1),Spese!$M$98),""))</f>
        <v/>
      </c>
      <c r="G2259" s="5">
        <f>IF(A2259="","",IFERROR(IF(Spese!$K$98="Annullato","Annullata",IF(Spese!$K$98="Sospeso","Sospesa",IF(Spese!$K$98="Da valutare","Da valutare",IF(E2259="","Da completare",IF(D2259&lt;=Spese!$J$98,"Saldata",IF(E2259&lt;Parametri!$B$3,"Scaduta",IF(E2259&lt;=Parametri!$B$3+Parametri!$B$4,"In scadenza","Programmata"))))))),"Da completare"))</f>
        <v/>
      </c>
      <c r="H2259" s="23">
        <f>IF(A2259="","",Spese!$D$98)</f>
        <v/>
      </c>
    </row>
    <row r="2260">
      <c r="A2260" s="9">
        <f>IFERROR(IF(OR(Spese!$A$98="",24&gt;Spese!$G$98),"",Spese!$A$98),"")</f>
        <v/>
      </c>
      <c r="B2260" s="27">
        <f>IF(A2260="","",Spese!$B$98)</f>
        <v/>
      </c>
      <c r="C2260" s="27">
        <f>IF(A2260="","",Spese!$C$98)</f>
        <v/>
      </c>
      <c r="D2260" s="10">
        <f>IF(A2260="","",24)</f>
        <v/>
      </c>
      <c r="E2260" s="25">
        <f>IF(A2260="","",IFERROR(EDATE(Spese!$I$98,(D2260-1)*Spese!$H$98),""))</f>
        <v/>
      </c>
      <c r="F2260" s="40">
        <f>IF(A2260="","",IFERROR(IF(D2260=Spese!$G$98,Spese!$L$98-Spese!$M$98*(Spese!$G$98-1),Spese!$M$98),""))</f>
        <v/>
      </c>
      <c r="G2260" s="9">
        <f>IF(A2260="","",IFERROR(IF(Spese!$K$98="Annullato","Annullata",IF(Spese!$K$98="Sospeso","Sospesa",IF(Spese!$K$98="Da valutare","Da valutare",IF(E2260="","Da completare",IF(D2260&lt;=Spese!$J$98,"Saldata",IF(E2260&lt;Parametri!$B$3,"Scaduta",IF(E2260&lt;=Parametri!$B$3+Parametri!$B$4,"In scadenza","Programmata"))))))),"Da completare"))</f>
        <v/>
      </c>
      <c r="H2260" s="27">
        <f>IF(A2260="","",Spese!$D$98)</f>
        <v/>
      </c>
    </row>
    <row r="2261">
      <c r="A2261" s="5">
        <f>IFERROR(IF(OR(Spese!$A$99="",1&gt;Spese!$G$99),"",Spese!$A$99),"")</f>
        <v/>
      </c>
      <c r="B2261" s="23">
        <f>IF(A2261="","",Spese!$B$99)</f>
        <v/>
      </c>
      <c r="C2261" s="23">
        <f>IF(A2261="","",Spese!$C$99)</f>
        <v/>
      </c>
      <c r="D2261" s="6">
        <f>IF(A2261="","",1)</f>
        <v/>
      </c>
      <c r="E2261" s="21">
        <f>IF(A2261="","",IFERROR(EDATE(Spese!$I$99,(D2261-1)*Spese!$H$99),""))</f>
        <v/>
      </c>
      <c r="F2261" s="38">
        <f>IF(A2261="","",IFERROR(IF(D2261=Spese!$G$99,Spese!$L$99-Spese!$M$99*(Spese!$G$99-1),Spese!$M$99),""))</f>
        <v/>
      </c>
      <c r="G2261" s="5">
        <f>IF(A2261="","",IFERROR(IF(Spese!$K$99="Annullato","Annullata",IF(Spese!$K$99="Sospeso","Sospesa",IF(Spese!$K$99="Da valutare","Da valutare",IF(E2261="","Da completare",IF(D2261&lt;=Spese!$J$99,"Saldata",IF(E2261&lt;Parametri!$B$3,"Scaduta",IF(E2261&lt;=Parametri!$B$3+Parametri!$B$4,"In scadenza","Programmata"))))))),"Da completare"))</f>
        <v/>
      </c>
      <c r="H2261" s="23">
        <f>IF(A2261="","",Spese!$D$99)</f>
        <v/>
      </c>
    </row>
    <row r="2262">
      <c r="A2262" s="9">
        <f>IFERROR(IF(OR(Spese!$A$99="",2&gt;Spese!$G$99),"",Spese!$A$99),"")</f>
        <v/>
      </c>
      <c r="B2262" s="27">
        <f>IF(A2262="","",Spese!$B$99)</f>
        <v/>
      </c>
      <c r="C2262" s="27">
        <f>IF(A2262="","",Spese!$C$99)</f>
        <v/>
      </c>
      <c r="D2262" s="10">
        <f>IF(A2262="","",2)</f>
        <v/>
      </c>
      <c r="E2262" s="25">
        <f>IF(A2262="","",IFERROR(EDATE(Spese!$I$99,(D2262-1)*Spese!$H$99),""))</f>
        <v/>
      </c>
      <c r="F2262" s="40">
        <f>IF(A2262="","",IFERROR(IF(D2262=Spese!$G$99,Spese!$L$99-Spese!$M$99*(Spese!$G$99-1),Spese!$M$99),""))</f>
        <v/>
      </c>
      <c r="G2262" s="9">
        <f>IF(A2262="","",IFERROR(IF(Spese!$K$99="Annullato","Annullata",IF(Spese!$K$99="Sospeso","Sospesa",IF(Spese!$K$99="Da valutare","Da valutare",IF(E2262="","Da completare",IF(D2262&lt;=Spese!$J$99,"Saldata",IF(E2262&lt;Parametri!$B$3,"Scaduta",IF(E2262&lt;=Parametri!$B$3+Parametri!$B$4,"In scadenza","Programmata"))))))),"Da completare"))</f>
        <v/>
      </c>
      <c r="H2262" s="27">
        <f>IF(A2262="","",Spese!$D$99)</f>
        <v/>
      </c>
    </row>
    <row r="2263">
      <c r="A2263" s="5">
        <f>IFERROR(IF(OR(Spese!$A$99="",3&gt;Spese!$G$99),"",Spese!$A$99),"")</f>
        <v/>
      </c>
      <c r="B2263" s="23">
        <f>IF(A2263="","",Spese!$B$99)</f>
        <v/>
      </c>
      <c r="C2263" s="23">
        <f>IF(A2263="","",Spese!$C$99)</f>
        <v/>
      </c>
      <c r="D2263" s="6">
        <f>IF(A2263="","",3)</f>
        <v/>
      </c>
      <c r="E2263" s="21">
        <f>IF(A2263="","",IFERROR(EDATE(Spese!$I$99,(D2263-1)*Spese!$H$99),""))</f>
        <v/>
      </c>
      <c r="F2263" s="38">
        <f>IF(A2263="","",IFERROR(IF(D2263=Spese!$G$99,Spese!$L$99-Spese!$M$99*(Spese!$G$99-1),Spese!$M$99),""))</f>
        <v/>
      </c>
      <c r="G2263" s="5">
        <f>IF(A2263="","",IFERROR(IF(Spese!$K$99="Annullato","Annullata",IF(Spese!$K$99="Sospeso","Sospesa",IF(Spese!$K$99="Da valutare","Da valutare",IF(E2263="","Da completare",IF(D2263&lt;=Spese!$J$99,"Saldata",IF(E2263&lt;Parametri!$B$3,"Scaduta",IF(E2263&lt;=Parametri!$B$3+Parametri!$B$4,"In scadenza","Programmata"))))))),"Da completare"))</f>
        <v/>
      </c>
      <c r="H2263" s="23">
        <f>IF(A2263="","",Spese!$D$99)</f>
        <v/>
      </c>
    </row>
    <row r="2264">
      <c r="A2264" s="9">
        <f>IFERROR(IF(OR(Spese!$A$99="",4&gt;Spese!$G$99),"",Spese!$A$99),"")</f>
        <v/>
      </c>
      <c r="B2264" s="27">
        <f>IF(A2264="","",Spese!$B$99)</f>
        <v/>
      </c>
      <c r="C2264" s="27">
        <f>IF(A2264="","",Spese!$C$99)</f>
        <v/>
      </c>
      <c r="D2264" s="10">
        <f>IF(A2264="","",4)</f>
        <v/>
      </c>
      <c r="E2264" s="25">
        <f>IF(A2264="","",IFERROR(EDATE(Spese!$I$99,(D2264-1)*Spese!$H$99),""))</f>
        <v/>
      </c>
      <c r="F2264" s="40">
        <f>IF(A2264="","",IFERROR(IF(D2264=Spese!$G$99,Spese!$L$99-Spese!$M$99*(Spese!$G$99-1),Spese!$M$99),""))</f>
        <v/>
      </c>
      <c r="G2264" s="9">
        <f>IF(A2264="","",IFERROR(IF(Spese!$K$99="Annullato","Annullata",IF(Spese!$K$99="Sospeso","Sospesa",IF(Spese!$K$99="Da valutare","Da valutare",IF(E2264="","Da completare",IF(D2264&lt;=Spese!$J$99,"Saldata",IF(E2264&lt;Parametri!$B$3,"Scaduta",IF(E2264&lt;=Parametri!$B$3+Parametri!$B$4,"In scadenza","Programmata"))))))),"Da completare"))</f>
        <v/>
      </c>
      <c r="H2264" s="27">
        <f>IF(A2264="","",Spese!$D$99)</f>
        <v/>
      </c>
    </row>
    <row r="2265">
      <c r="A2265" s="5">
        <f>IFERROR(IF(OR(Spese!$A$99="",5&gt;Spese!$G$99),"",Spese!$A$99),"")</f>
        <v/>
      </c>
      <c r="B2265" s="23">
        <f>IF(A2265="","",Spese!$B$99)</f>
        <v/>
      </c>
      <c r="C2265" s="23">
        <f>IF(A2265="","",Spese!$C$99)</f>
        <v/>
      </c>
      <c r="D2265" s="6">
        <f>IF(A2265="","",5)</f>
        <v/>
      </c>
      <c r="E2265" s="21">
        <f>IF(A2265="","",IFERROR(EDATE(Spese!$I$99,(D2265-1)*Spese!$H$99),""))</f>
        <v/>
      </c>
      <c r="F2265" s="38">
        <f>IF(A2265="","",IFERROR(IF(D2265=Spese!$G$99,Spese!$L$99-Spese!$M$99*(Spese!$G$99-1),Spese!$M$99),""))</f>
        <v/>
      </c>
      <c r="G2265" s="5">
        <f>IF(A2265="","",IFERROR(IF(Spese!$K$99="Annullato","Annullata",IF(Spese!$K$99="Sospeso","Sospesa",IF(Spese!$K$99="Da valutare","Da valutare",IF(E2265="","Da completare",IF(D2265&lt;=Spese!$J$99,"Saldata",IF(E2265&lt;Parametri!$B$3,"Scaduta",IF(E2265&lt;=Parametri!$B$3+Parametri!$B$4,"In scadenza","Programmata"))))))),"Da completare"))</f>
        <v/>
      </c>
      <c r="H2265" s="23">
        <f>IF(A2265="","",Spese!$D$99)</f>
        <v/>
      </c>
    </row>
    <row r="2266">
      <c r="A2266" s="9">
        <f>IFERROR(IF(OR(Spese!$A$99="",6&gt;Spese!$G$99),"",Spese!$A$99),"")</f>
        <v/>
      </c>
      <c r="B2266" s="27">
        <f>IF(A2266="","",Spese!$B$99)</f>
        <v/>
      </c>
      <c r="C2266" s="27">
        <f>IF(A2266="","",Spese!$C$99)</f>
        <v/>
      </c>
      <c r="D2266" s="10">
        <f>IF(A2266="","",6)</f>
        <v/>
      </c>
      <c r="E2266" s="25">
        <f>IF(A2266="","",IFERROR(EDATE(Spese!$I$99,(D2266-1)*Spese!$H$99),""))</f>
        <v/>
      </c>
      <c r="F2266" s="40">
        <f>IF(A2266="","",IFERROR(IF(D2266=Spese!$G$99,Spese!$L$99-Spese!$M$99*(Spese!$G$99-1),Spese!$M$99),""))</f>
        <v/>
      </c>
      <c r="G2266" s="9">
        <f>IF(A2266="","",IFERROR(IF(Spese!$K$99="Annullato","Annullata",IF(Spese!$K$99="Sospeso","Sospesa",IF(Spese!$K$99="Da valutare","Da valutare",IF(E2266="","Da completare",IF(D2266&lt;=Spese!$J$99,"Saldata",IF(E2266&lt;Parametri!$B$3,"Scaduta",IF(E2266&lt;=Parametri!$B$3+Parametri!$B$4,"In scadenza","Programmata"))))))),"Da completare"))</f>
        <v/>
      </c>
      <c r="H2266" s="27">
        <f>IF(A2266="","",Spese!$D$99)</f>
        <v/>
      </c>
    </row>
    <row r="2267">
      <c r="A2267" s="5">
        <f>IFERROR(IF(OR(Spese!$A$99="",7&gt;Spese!$G$99),"",Spese!$A$99),"")</f>
        <v/>
      </c>
      <c r="B2267" s="23">
        <f>IF(A2267="","",Spese!$B$99)</f>
        <v/>
      </c>
      <c r="C2267" s="23">
        <f>IF(A2267="","",Spese!$C$99)</f>
        <v/>
      </c>
      <c r="D2267" s="6">
        <f>IF(A2267="","",7)</f>
        <v/>
      </c>
      <c r="E2267" s="21">
        <f>IF(A2267="","",IFERROR(EDATE(Spese!$I$99,(D2267-1)*Spese!$H$99),""))</f>
        <v/>
      </c>
      <c r="F2267" s="38">
        <f>IF(A2267="","",IFERROR(IF(D2267=Spese!$G$99,Spese!$L$99-Spese!$M$99*(Spese!$G$99-1),Spese!$M$99),""))</f>
        <v/>
      </c>
      <c r="G2267" s="5">
        <f>IF(A2267="","",IFERROR(IF(Spese!$K$99="Annullato","Annullata",IF(Spese!$K$99="Sospeso","Sospesa",IF(Spese!$K$99="Da valutare","Da valutare",IF(E2267="","Da completare",IF(D2267&lt;=Spese!$J$99,"Saldata",IF(E2267&lt;Parametri!$B$3,"Scaduta",IF(E2267&lt;=Parametri!$B$3+Parametri!$B$4,"In scadenza","Programmata"))))))),"Da completare"))</f>
        <v/>
      </c>
      <c r="H2267" s="23">
        <f>IF(A2267="","",Spese!$D$99)</f>
        <v/>
      </c>
    </row>
    <row r="2268">
      <c r="A2268" s="9">
        <f>IFERROR(IF(OR(Spese!$A$99="",8&gt;Spese!$G$99),"",Spese!$A$99),"")</f>
        <v/>
      </c>
      <c r="B2268" s="27">
        <f>IF(A2268="","",Spese!$B$99)</f>
        <v/>
      </c>
      <c r="C2268" s="27">
        <f>IF(A2268="","",Spese!$C$99)</f>
        <v/>
      </c>
      <c r="D2268" s="10">
        <f>IF(A2268="","",8)</f>
        <v/>
      </c>
      <c r="E2268" s="25">
        <f>IF(A2268="","",IFERROR(EDATE(Spese!$I$99,(D2268-1)*Spese!$H$99),""))</f>
        <v/>
      </c>
      <c r="F2268" s="40">
        <f>IF(A2268="","",IFERROR(IF(D2268=Spese!$G$99,Spese!$L$99-Spese!$M$99*(Spese!$G$99-1),Spese!$M$99),""))</f>
        <v/>
      </c>
      <c r="G2268" s="9">
        <f>IF(A2268="","",IFERROR(IF(Spese!$K$99="Annullato","Annullata",IF(Spese!$K$99="Sospeso","Sospesa",IF(Spese!$K$99="Da valutare","Da valutare",IF(E2268="","Da completare",IF(D2268&lt;=Spese!$J$99,"Saldata",IF(E2268&lt;Parametri!$B$3,"Scaduta",IF(E2268&lt;=Parametri!$B$3+Parametri!$B$4,"In scadenza","Programmata"))))))),"Da completare"))</f>
        <v/>
      </c>
      <c r="H2268" s="27">
        <f>IF(A2268="","",Spese!$D$99)</f>
        <v/>
      </c>
    </row>
    <row r="2269">
      <c r="A2269" s="5">
        <f>IFERROR(IF(OR(Spese!$A$99="",9&gt;Spese!$G$99),"",Spese!$A$99),"")</f>
        <v/>
      </c>
      <c r="B2269" s="23">
        <f>IF(A2269="","",Spese!$B$99)</f>
        <v/>
      </c>
      <c r="C2269" s="23">
        <f>IF(A2269="","",Spese!$C$99)</f>
        <v/>
      </c>
      <c r="D2269" s="6">
        <f>IF(A2269="","",9)</f>
        <v/>
      </c>
      <c r="E2269" s="21">
        <f>IF(A2269="","",IFERROR(EDATE(Spese!$I$99,(D2269-1)*Spese!$H$99),""))</f>
        <v/>
      </c>
      <c r="F2269" s="38">
        <f>IF(A2269="","",IFERROR(IF(D2269=Spese!$G$99,Spese!$L$99-Spese!$M$99*(Spese!$G$99-1),Spese!$M$99),""))</f>
        <v/>
      </c>
      <c r="G2269" s="5">
        <f>IF(A2269="","",IFERROR(IF(Spese!$K$99="Annullato","Annullata",IF(Spese!$K$99="Sospeso","Sospesa",IF(Spese!$K$99="Da valutare","Da valutare",IF(E2269="","Da completare",IF(D2269&lt;=Spese!$J$99,"Saldata",IF(E2269&lt;Parametri!$B$3,"Scaduta",IF(E2269&lt;=Parametri!$B$3+Parametri!$B$4,"In scadenza","Programmata"))))))),"Da completare"))</f>
        <v/>
      </c>
      <c r="H2269" s="23">
        <f>IF(A2269="","",Spese!$D$99)</f>
        <v/>
      </c>
    </row>
    <row r="2270">
      <c r="A2270" s="9">
        <f>IFERROR(IF(OR(Spese!$A$99="",10&gt;Spese!$G$99),"",Spese!$A$99),"")</f>
        <v/>
      </c>
      <c r="B2270" s="27">
        <f>IF(A2270="","",Spese!$B$99)</f>
        <v/>
      </c>
      <c r="C2270" s="27">
        <f>IF(A2270="","",Spese!$C$99)</f>
        <v/>
      </c>
      <c r="D2270" s="10">
        <f>IF(A2270="","",10)</f>
        <v/>
      </c>
      <c r="E2270" s="25">
        <f>IF(A2270="","",IFERROR(EDATE(Spese!$I$99,(D2270-1)*Spese!$H$99),""))</f>
        <v/>
      </c>
      <c r="F2270" s="40">
        <f>IF(A2270="","",IFERROR(IF(D2270=Spese!$G$99,Spese!$L$99-Spese!$M$99*(Spese!$G$99-1),Spese!$M$99),""))</f>
        <v/>
      </c>
      <c r="G2270" s="9">
        <f>IF(A2270="","",IFERROR(IF(Spese!$K$99="Annullato","Annullata",IF(Spese!$K$99="Sospeso","Sospesa",IF(Spese!$K$99="Da valutare","Da valutare",IF(E2270="","Da completare",IF(D2270&lt;=Spese!$J$99,"Saldata",IF(E2270&lt;Parametri!$B$3,"Scaduta",IF(E2270&lt;=Parametri!$B$3+Parametri!$B$4,"In scadenza","Programmata"))))))),"Da completare"))</f>
        <v/>
      </c>
      <c r="H2270" s="27">
        <f>IF(A2270="","",Spese!$D$99)</f>
        <v/>
      </c>
    </row>
    <row r="2271">
      <c r="A2271" s="5">
        <f>IFERROR(IF(OR(Spese!$A$99="",11&gt;Spese!$G$99),"",Spese!$A$99),"")</f>
        <v/>
      </c>
      <c r="B2271" s="23">
        <f>IF(A2271="","",Spese!$B$99)</f>
        <v/>
      </c>
      <c r="C2271" s="23">
        <f>IF(A2271="","",Spese!$C$99)</f>
        <v/>
      </c>
      <c r="D2271" s="6">
        <f>IF(A2271="","",11)</f>
        <v/>
      </c>
      <c r="E2271" s="21">
        <f>IF(A2271="","",IFERROR(EDATE(Spese!$I$99,(D2271-1)*Spese!$H$99),""))</f>
        <v/>
      </c>
      <c r="F2271" s="38">
        <f>IF(A2271="","",IFERROR(IF(D2271=Spese!$G$99,Spese!$L$99-Spese!$M$99*(Spese!$G$99-1),Spese!$M$99),""))</f>
        <v/>
      </c>
      <c r="G2271" s="5">
        <f>IF(A2271="","",IFERROR(IF(Spese!$K$99="Annullato","Annullata",IF(Spese!$K$99="Sospeso","Sospesa",IF(Spese!$K$99="Da valutare","Da valutare",IF(E2271="","Da completare",IF(D2271&lt;=Spese!$J$99,"Saldata",IF(E2271&lt;Parametri!$B$3,"Scaduta",IF(E2271&lt;=Parametri!$B$3+Parametri!$B$4,"In scadenza","Programmata"))))))),"Da completare"))</f>
        <v/>
      </c>
      <c r="H2271" s="23">
        <f>IF(A2271="","",Spese!$D$99)</f>
        <v/>
      </c>
    </row>
    <row r="2272">
      <c r="A2272" s="9">
        <f>IFERROR(IF(OR(Spese!$A$99="",12&gt;Spese!$G$99),"",Spese!$A$99),"")</f>
        <v/>
      </c>
      <c r="B2272" s="27">
        <f>IF(A2272="","",Spese!$B$99)</f>
        <v/>
      </c>
      <c r="C2272" s="27">
        <f>IF(A2272="","",Spese!$C$99)</f>
        <v/>
      </c>
      <c r="D2272" s="10">
        <f>IF(A2272="","",12)</f>
        <v/>
      </c>
      <c r="E2272" s="25">
        <f>IF(A2272="","",IFERROR(EDATE(Spese!$I$99,(D2272-1)*Spese!$H$99),""))</f>
        <v/>
      </c>
      <c r="F2272" s="40">
        <f>IF(A2272="","",IFERROR(IF(D2272=Spese!$G$99,Spese!$L$99-Spese!$M$99*(Spese!$G$99-1),Spese!$M$99),""))</f>
        <v/>
      </c>
      <c r="G2272" s="9">
        <f>IF(A2272="","",IFERROR(IF(Spese!$K$99="Annullato","Annullata",IF(Spese!$K$99="Sospeso","Sospesa",IF(Spese!$K$99="Da valutare","Da valutare",IF(E2272="","Da completare",IF(D2272&lt;=Spese!$J$99,"Saldata",IF(E2272&lt;Parametri!$B$3,"Scaduta",IF(E2272&lt;=Parametri!$B$3+Parametri!$B$4,"In scadenza","Programmata"))))))),"Da completare"))</f>
        <v/>
      </c>
      <c r="H2272" s="27">
        <f>IF(A2272="","",Spese!$D$99)</f>
        <v/>
      </c>
    </row>
    <row r="2273">
      <c r="A2273" s="5">
        <f>IFERROR(IF(OR(Spese!$A$99="",13&gt;Spese!$G$99),"",Spese!$A$99),"")</f>
        <v/>
      </c>
      <c r="B2273" s="23">
        <f>IF(A2273="","",Spese!$B$99)</f>
        <v/>
      </c>
      <c r="C2273" s="23">
        <f>IF(A2273="","",Spese!$C$99)</f>
        <v/>
      </c>
      <c r="D2273" s="6">
        <f>IF(A2273="","",13)</f>
        <v/>
      </c>
      <c r="E2273" s="21">
        <f>IF(A2273="","",IFERROR(EDATE(Spese!$I$99,(D2273-1)*Spese!$H$99),""))</f>
        <v/>
      </c>
      <c r="F2273" s="38">
        <f>IF(A2273="","",IFERROR(IF(D2273=Spese!$G$99,Spese!$L$99-Spese!$M$99*(Spese!$G$99-1),Spese!$M$99),""))</f>
        <v/>
      </c>
      <c r="G2273" s="5">
        <f>IF(A2273="","",IFERROR(IF(Spese!$K$99="Annullato","Annullata",IF(Spese!$K$99="Sospeso","Sospesa",IF(Spese!$K$99="Da valutare","Da valutare",IF(E2273="","Da completare",IF(D2273&lt;=Spese!$J$99,"Saldata",IF(E2273&lt;Parametri!$B$3,"Scaduta",IF(E2273&lt;=Parametri!$B$3+Parametri!$B$4,"In scadenza","Programmata"))))))),"Da completare"))</f>
        <v/>
      </c>
      <c r="H2273" s="23">
        <f>IF(A2273="","",Spese!$D$99)</f>
        <v/>
      </c>
    </row>
    <row r="2274">
      <c r="A2274" s="9">
        <f>IFERROR(IF(OR(Spese!$A$99="",14&gt;Spese!$G$99),"",Spese!$A$99),"")</f>
        <v/>
      </c>
      <c r="B2274" s="27">
        <f>IF(A2274="","",Spese!$B$99)</f>
        <v/>
      </c>
      <c r="C2274" s="27">
        <f>IF(A2274="","",Spese!$C$99)</f>
        <v/>
      </c>
      <c r="D2274" s="10">
        <f>IF(A2274="","",14)</f>
        <v/>
      </c>
      <c r="E2274" s="25">
        <f>IF(A2274="","",IFERROR(EDATE(Spese!$I$99,(D2274-1)*Spese!$H$99),""))</f>
        <v/>
      </c>
      <c r="F2274" s="40">
        <f>IF(A2274="","",IFERROR(IF(D2274=Spese!$G$99,Spese!$L$99-Spese!$M$99*(Spese!$G$99-1),Spese!$M$99),""))</f>
        <v/>
      </c>
      <c r="G2274" s="9">
        <f>IF(A2274="","",IFERROR(IF(Spese!$K$99="Annullato","Annullata",IF(Spese!$K$99="Sospeso","Sospesa",IF(Spese!$K$99="Da valutare","Da valutare",IF(E2274="","Da completare",IF(D2274&lt;=Spese!$J$99,"Saldata",IF(E2274&lt;Parametri!$B$3,"Scaduta",IF(E2274&lt;=Parametri!$B$3+Parametri!$B$4,"In scadenza","Programmata"))))))),"Da completare"))</f>
        <v/>
      </c>
      <c r="H2274" s="27">
        <f>IF(A2274="","",Spese!$D$99)</f>
        <v/>
      </c>
    </row>
    <row r="2275">
      <c r="A2275" s="5">
        <f>IFERROR(IF(OR(Spese!$A$99="",15&gt;Spese!$G$99),"",Spese!$A$99),"")</f>
        <v/>
      </c>
      <c r="B2275" s="23">
        <f>IF(A2275="","",Spese!$B$99)</f>
        <v/>
      </c>
      <c r="C2275" s="23">
        <f>IF(A2275="","",Spese!$C$99)</f>
        <v/>
      </c>
      <c r="D2275" s="6">
        <f>IF(A2275="","",15)</f>
        <v/>
      </c>
      <c r="E2275" s="21">
        <f>IF(A2275="","",IFERROR(EDATE(Spese!$I$99,(D2275-1)*Spese!$H$99),""))</f>
        <v/>
      </c>
      <c r="F2275" s="38">
        <f>IF(A2275="","",IFERROR(IF(D2275=Spese!$G$99,Spese!$L$99-Spese!$M$99*(Spese!$G$99-1),Spese!$M$99),""))</f>
        <v/>
      </c>
      <c r="G2275" s="5">
        <f>IF(A2275="","",IFERROR(IF(Spese!$K$99="Annullato","Annullata",IF(Spese!$K$99="Sospeso","Sospesa",IF(Spese!$K$99="Da valutare","Da valutare",IF(E2275="","Da completare",IF(D2275&lt;=Spese!$J$99,"Saldata",IF(E2275&lt;Parametri!$B$3,"Scaduta",IF(E2275&lt;=Parametri!$B$3+Parametri!$B$4,"In scadenza","Programmata"))))))),"Da completare"))</f>
        <v/>
      </c>
      <c r="H2275" s="23">
        <f>IF(A2275="","",Spese!$D$99)</f>
        <v/>
      </c>
    </row>
    <row r="2276">
      <c r="A2276" s="9">
        <f>IFERROR(IF(OR(Spese!$A$99="",16&gt;Spese!$G$99),"",Spese!$A$99),"")</f>
        <v/>
      </c>
      <c r="B2276" s="27">
        <f>IF(A2276="","",Spese!$B$99)</f>
        <v/>
      </c>
      <c r="C2276" s="27">
        <f>IF(A2276="","",Spese!$C$99)</f>
        <v/>
      </c>
      <c r="D2276" s="10">
        <f>IF(A2276="","",16)</f>
        <v/>
      </c>
      <c r="E2276" s="25">
        <f>IF(A2276="","",IFERROR(EDATE(Spese!$I$99,(D2276-1)*Spese!$H$99),""))</f>
        <v/>
      </c>
      <c r="F2276" s="40">
        <f>IF(A2276="","",IFERROR(IF(D2276=Spese!$G$99,Spese!$L$99-Spese!$M$99*(Spese!$G$99-1),Spese!$M$99),""))</f>
        <v/>
      </c>
      <c r="G2276" s="9">
        <f>IF(A2276="","",IFERROR(IF(Spese!$K$99="Annullato","Annullata",IF(Spese!$K$99="Sospeso","Sospesa",IF(Spese!$K$99="Da valutare","Da valutare",IF(E2276="","Da completare",IF(D2276&lt;=Spese!$J$99,"Saldata",IF(E2276&lt;Parametri!$B$3,"Scaduta",IF(E2276&lt;=Parametri!$B$3+Parametri!$B$4,"In scadenza","Programmata"))))))),"Da completare"))</f>
        <v/>
      </c>
      <c r="H2276" s="27">
        <f>IF(A2276="","",Spese!$D$99)</f>
        <v/>
      </c>
    </row>
    <row r="2277">
      <c r="A2277" s="5">
        <f>IFERROR(IF(OR(Spese!$A$99="",17&gt;Spese!$G$99),"",Spese!$A$99),"")</f>
        <v/>
      </c>
      <c r="B2277" s="23">
        <f>IF(A2277="","",Spese!$B$99)</f>
        <v/>
      </c>
      <c r="C2277" s="23">
        <f>IF(A2277="","",Spese!$C$99)</f>
        <v/>
      </c>
      <c r="D2277" s="6">
        <f>IF(A2277="","",17)</f>
        <v/>
      </c>
      <c r="E2277" s="21">
        <f>IF(A2277="","",IFERROR(EDATE(Spese!$I$99,(D2277-1)*Spese!$H$99),""))</f>
        <v/>
      </c>
      <c r="F2277" s="38">
        <f>IF(A2277="","",IFERROR(IF(D2277=Spese!$G$99,Spese!$L$99-Spese!$M$99*(Spese!$G$99-1),Spese!$M$99),""))</f>
        <v/>
      </c>
      <c r="G2277" s="5">
        <f>IF(A2277="","",IFERROR(IF(Spese!$K$99="Annullato","Annullata",IF(Spese!$K$99="Sospeso","Sospesa",IF(Spese!$K$99="Da valutare","Da valutare",IF(E2277="","Da completare",IF(D2277&lt;=Spese!$J$99,"Saldata",IF(E2277&lt;Parametri!$B$3,"Scaduta",IF(E2277&lt;=Parametri!$B$3+Parametri!$B$4,"In scadenza","Programmata"))))))),"Da completare"))</f>
        <v/>
      </c>
      <c r="H2277" s="23">
        <f>IF(A2277="","",Spese!$D$99)</f>
        <v/>
      </c>
    </row>
    <row r="2278">
      <c r="A2278" s="9">
        <f>IFERROR(IF(OR(Spese!$A$99="",18&gt;Spese!$G$99),"",Spese!$A$99),"")</f>
        <v/>
      </c>
      <c r="B2278" s="27">
        <f>IF(A2278="","",Spese!$B$99)</f>
        <v/>
      </c>
      <c r="C2278" s="27">
        <f>IF(A2278="","",Spese!$C$99)</f>
        <v/>
      </c>
      <c r="D2278" s="10">
        <f>IF(A2278="","",18)</f>
        <v/>
      </c>
      <c r="E2278" s="25">
        <f>IF(A2278="","",IFERROR(EDATE(Spese!$I$99,(D2278-1)*Spese!$H$99),""))</f>
        <v/>
      </c>
      <c r="F2278" s="40">
        <f>IF(A2278="","",IFERROR(IF(D2278=Spese!$G$99,Spese!$L$99-Spese!$M$99*(Spese!$G$99-1),Spese!$M$99),""))</f>
        <v/>
      </c>
      <c r="G2278" s="9">
        <f>IF(A2278="","",IFERROR(IF(Spese!$K$99="Annullato","Annullata",IF(Spese!$K$99="Sospeso","Sospesa",IF(Spese!$K$99="Da valutare","Da valutare",IF(E2278="","Da completare",IF(D2278&lt;=Spese!$J$99,"Saldata",IF(E2278&lt;Parametri!$B$3,"Scaduta",IF(E2278&lt;=Parametri!$B$3+Parametri!$B$4,"In scadenza","Programmata"))))))),"Da completare"))</f>
        <v/>
      </c>
      <c r="H2278" s="27">
        <f>IF(A2278="","",Spese!$D$99)</f>
        <v/>
      </c>
    </row>
    <row r="2279">
      <c r="A2279" s="5">
        <f>IFERROR(IF(OR(Spese!$A$99="",19&gt;Spese!$G$99),"",Spese!$A$99),"")</f>
        <v/>
      </c>
      <c r="B2279" s="23">
        <f>IF(A2279="","",Spese!$B$99)</f>
        <v/>
      </c>
      <c r="C2279" s="23">
        <f>IF(A2279="","",Spese!$C$99)</f>
        <v/>
      </c>
      <c r="D2279" s="6">
        <f>IF(A2279="","",19)</f>
        <v/>
      </c>
      <c r="E2279" s="21">
        <f>IF(A2279="","",IFERROR(EDATE(Spese!$I$99,(D2279-1)*Spese!$H$99),""))</f>
        <v/>
      </c>
      <c r="F2279" s="38">
        <f>IF(A2279="","",IFERROR(IF(D2279=Spese!$G$99,Spese!$L$99-Spese!$M$99*(Spese!$G$99-1),Spese!$M$99),""))</f>
        <v/>
      </c>
      <c r="G2279" s="5">
        <f>IF(A2279="","",IFERROR(IF(Spese!$K$99="Annullato","Annullata",IF(Spese!$K$99="Sospeso","Sospesa",IF(Spese!$K$99="Da valutare","Da valutare",IF(E2279="","Da completare",IF(D2279&lt;=Spese!$J$99,"Saldata",IF(E2279&lt;Parametri!$B$3,"Scaduta",IF(E2279&lt;=Parametri!$B$3+Parametri!$B$4,"In scadenza","Programmata"))))))),"Da completare"))</f>
        <v/>
      </c>
      <c r="H2279" s="23">
        <f>IF(A2279="","",Spese!$D$99)</f>
        <v/>
      </c>
    </row>
    <row r="2280">
      <c r="A2280" s="9">
        <f>IFERROR(IF(OR(Spese!$A$99="",20&gt;Spese!$G$99),"",Spese!$A$99),"")</f>
        <v/>
      </c>
      <c r="B2280" s="27">
        <f>IF(A2280="","",Spese!$B$99)</f>
        <v/>
      </c>
      <c r="C2280" s="27">
        <f>IF(A2280="","",Spese!$C$99)</f>
        <v/>
      </c>
      <c r="D2280" s="10">
        <f>IF(A2280="","",20)</f>
        <v/>
      </c>
      <c r="E2280" s="25">
        <f>IF(A2280="","",IFERROR(EDATE(Spese!$I$99,(D2280-1)*Spese!$H$99),""))</f>
        <v/>
      </c>
      <c r="F2280" s="40">
        <f>IF(A2280="","",IFERROR(IF(D2280=Spese!$G$99,Spese!$L$99-Spese!$M$99*(Spese!$G$99-1),Spese!$M$99),""))</f>
        <v/>
      </c>
      <c r="G2280" s="9">
        <f>IF(A2280="","",IFERROR(IF(Spese!$K$99="Annullato","Annullata",IF(Spese!$K$99="Sospeso","Sospesa",IF(Spese!$K$99="Da valutare","Da valutare",IF(E2280="","Da completare",IF(D2280&lt;=Spese!$J$99,"Saldata",IF(E2280&lt;Parametri!$B$3,"Scaduta",IF(E2280&lt;=Parametri!$B$3+Parametri!$B$4,"In scadenza","Programmata"))))))),"Da completare"))</f>
        <v/>
      </c>
      <c r="H2280" s="27">
        <f>IF(A2280="","",Spese!$D$99)</f>
        <v/>
      </c>
    </row>
    <row r="2281">
      <c r="A2281" s="5">
        <f>IFERROR(IF(OR(Spese!$A$99="",21&gt;Spese!$G$99),"",Spese!$A$99),"")</f>
        <v/>
      </c>
      <c r="B2281" s="23">
        <f>IF(A2281="","",Spese!$B$99)</f>
        <v/>
      </c>
      <c r="C2281" s="23">
        <f>IF(A2281="","",Spese!$C$99)</f>
        <v/>
      </c>
      <c r="D2281" s="6">
        <f>IF(A2281="","",21)</f>
        <v/>
      </c>
      <c r="E2281" s="21">
        <f>IF(A2281="","",IFERROR(EDATE(Spese!$I$99,(D2281-1)*Spese!$H$99),""))</f>
        <v/>
      </c>
      <c r="F2281" s="38">
        <f>IF(A2281="","",IFERROR(IF(D2281=Spese!$G$99,Spese!$L$99-Spese!$M$99*(Spese!$G$99-1),Spese!$M$99),""))</f>
        <v/>
      </c>
      <c r="G2281" s="5">
        <f>IF(A2281="","",IFERROR(IF(Spese!$K$99="Annullato","Annullata",IF(Spese!$K$99="Sospeso","Sospesa",IF(Spese!$K$99="Da valutare","Da valutare",IF(E2281="","Da completare",IF(D2281&lt;=Spese!$J$99,"Saldata",IF(E2281&lt;Parametri!$B$3,"Scaduta",IF(E2281&lt;=Parametri!$B$3+Parametri!$B$4,"In scadenza","Programmata"))))))),"Da completare"))</f>
        <v/>
      </c>
      <c r="H2281" s="23">
        <f>IF(A2281="","",Spese!$D$99)</f>
        <v/>
      </c>
    </row>
    <row r="2282">
      <c r="A2282" s="9">
        <f>IFERROR(IF(OR(Spese!$A$99="",22&gt;Spese!$G$99),"",Spese!$A$99),"")</f>
        <v/>
      </c>
      <c r="B2282" s="27">
        <f>IF(A2282="","",Spese!$B$99)</f>
        <v/>
      </c>
      <c r="C2282" s="27">
        <f>IF(A2282="","",Spese!$C$99)</f>
        <v/>
      </c>
      <c r="D2282" s="10">
        <f>IF(A2282="","",22)</f>
        <v/>
      </c>
      <c r="E2282" s="25">
        <f>IF(A2282="","",IFERROR(EDATE(Spese!$I$99,(D2282-1)*Spese!$H$99),""))</f>
        <v/>
      </c>
      <c r="F2282" s="40">
        <f>IF(A2282="","",IFERROR(IF(D2282=Spese!$G$99,Spese!$L$99-Spese!$M$99*(Spese!$G$99-1),Spese!$M$99),""))</f>
        <v/>
      </c>
      <c r="G2282" s="9">
        <f>IF(A2282="","",IFERROR(IF(Spese!$K$99="Annullato","Annullata",IF(Spese!$K$99="Sospeso","Sospesa",IF(Spese!$K$99="Da valutare","Da valutare",IF(E2282="","Da completare",IF(D2282&lt;=Spese!$J$99,"Saldata",IF(E2282&lt;Parametri!$B$3,"Scaduta",IF(E2282&lt;=Parametri!$B$3+Parametri!$B$4,"In scadenza","Programmata"))))))),"Da completare"))</f>
        <v/>
      </c>
      <c r="H2282" s="27">
        <f>IF(A2282="","",Spese!$D$99)</f>
        <v/>
      </c>
    </row>
    <row r="2283">
      <c r="A2283" s="5">
        <f>IFERROR(IF(OR(Spese!$A$99="",23&gt;Spese!$G$99),"",Spese!$A$99),"")</f>
        <v/>
      </c>
      <c r="B2283" s="23">
        <f>IF(A2283="","",Spese!$B$99)</f>
        <v/>
      </c>
      <c r="C2283" s="23">
        <f>IF(A2283="","",Spese!$C$99)</f>
        <v/>
      </c>
      <c r="D2283" s="6">
        <f>IF(A2283="","",23)</f>
        <v/>
      </c>
      <c r="E2283" s="21">
        <f>IF(A2283="","",IFERROR(EDATE(Spese!$I$99,(D2283-1)*Spese!$H$99),""))</f>
        <v/>
      </c>
      <c r="F2283" s="38">
        <f>IF(A2283="","",IFERROR(IF(D2283=Spese!$G$99,Spese!$L$99-Spese!$M$99*(Spese!$G$99-1),Spese!$M$99),""))</f>
        <v/>
      </c>
      <c r="G2283" s="5">
        <f>IF(A2283="","",IFERROR(IF(Spese!$K$99="Annullato","Annullata",IF(Spese!$K$99="Sospeso","Sospesa",IF(Spese!$K$99="Da valutare","Da valutare",IF(E2283="","Da completare",IF(D2283&lt;=Spese!$J$99,"Saldata",IF(E2283&lt;Parametri!$B$3,"Scaduta",IF(E2283&lt;=Parametri!$B$3+Parametri!$B$4,"In scadenza","Programmata"))))))),"Da completare"))</f>
        <v/>
      </c>
      <c r="H2283" s="23">
        <f>IF(A2283="","",Spese!$D$99)</f>
        <v/>
      </c>
    </row>
    <row r="2284">
      <c r="A2284" s="9">
        <f>IFERROR(IF(OR(Spese!$A$99="",24&gt;Spese!$G$99),"",Spese!$A$99),"")</f>
        <v/>
      </c>
      <c r="B2284" s="27">
        <f>IF(A2284="","",Spese!$B$99)</f>
        <v/>
      </c>
      <c r="C2284" s="27">
        <f>IF(A2284="","",Spese!$C$99)</f>
        <v/>
      </c>
      <c r="D2284" s="10">
        <f>IF(A2284="","",24)</f>
        <v/>
      </c>
      <c r="E2284" s="25">
        <f>IF(A2284="","",IFERROR(EDATE(Spese!$I$99,(D2284-1)*Spese!$H$99),""))</f>
        <v/>
      </c>
      <c r="F2284" s="40">
        <f>IF(A2284="","",IFERROR(IF(D2284=Spese!$G$99,Spese!$L$99-Spese!$M$99*(Spese!$G$99-1),Spese!$M$99),""))</f>
        <v/>
      </c>
      <c r="G2284" s="9">
        <f>IF(A2284="","",IFERROR(IF(Spese!$K$99="Annullato","Annullata",IF(Spese!$K$99="Sospeso","Sospesa",IF(Spese!$K$99="Da valutare","Da valutare",IF(E2284="","Da completare",IF(D2284&lt;=Spese!$J$99,"Saldata",IF(E2284&lt;Parametri!$B$3,"Scaduta",IF(E2284&lt;=Parametri!$B$3+Parametri!$B$4,"In scadenza","Programmata"))))))),"Da completare"))</f>
        <v/>
      </c>
      <c r="H2284" s="27">
        <f>IF(A2284="","",Spese!$D$99)</f>
        <v/>
      </c>
    </row>
    <row r="2285">
      <c r="A2285" s="5">
        <f>IFERROR(IF(OR(Spese!$A$100="",1&gt;Spese!$G$100),"",Spese!$A$100),"")</f>
        <v/>
      </c>
      <c r="B2285" s="23">
        <f>IF(A2285="","",Spese!$B$100)</f>
        <v/>
      </c>
      <c r="C2285" s="23">
        <f>IF(A2285="","",Spese!$C$100)</f>
        <v/>
      </c>
      <c r="D2285" s="6">
        <f>IF(A2285="","",1)</f>
        <v/>
      </c>
      <c r="E2285" s="21">
        <f>IF(A2285="","",IFERROR(EDATE(Spese!$I$100,(D2285-1)*Spese!$H$100),""))</f>
        <v/>
      </c>
      <c r="F2285" s="38">
        <f>IF(A2285="","",IFERROR(IF(D2285=Spese!$G$100,Spese!$L$100-Spese!$M$100*(Spese!$G$100-1),Spese!$M$100),""))</f>
        <v/>
      </c>
      <c r="G2285" s="5">
        <f>IF(A2285="","",IFERROR(IF(Spese!$K$100="Annullato","Annullata",IF(Spese!$K$100="Sospeso","Sospesa",IF(Spese!$K$100="Da valutare","Da valutare",IF(E2285="","Da completare",IF(D2285&lt;=Spese!$J$100,"Saldata",IF(E2285&lt;Parametri!$B$3,"Scaduta",IF(E2285&lt;=Parametri!$B$3+Parametri!$B$4,"In scadenza","Programmata"))))))),"Da completare"))</f>
        <v/>
      </c>
      <c r="H2285" s="23">
        <f>IF(A2285="","",Spese!$D$100)</f>
        <v/>
      </c>
    </row>
    <row r="2286">
      <c r="A2286" s="9">
        <f>IFERROR(IF(OR(Spese!$A$100="",2&gt;Spese!$G$100),"",Spese!$A$100),"")</f>
        <v/>
      </c>
      <c r="B2286" s="27">
        <f>IF(A2286="","",Spese!$B$100)</f>
        <v/>
      </c>
      <c r="C2286" s="27">
        <f>IF(A2286="","",Spese!$C$100)</f>
        <v/>
      </c>
      <c r="D2286" s="10">
        <f>IF(A2286="","",2)</f>
        <v/>
      </c>
      <c r="E2286" s="25">
        <f>IF(A2286="","",IFERROR(EDATE(Spese!$I$100,(D2286-1)*Spese!$H$100),""))</f>
        <v/>
      </c>
      <c r="F2286" s="40">
        <f>IF(A2286="","",IFERROR(IF(D2286=Spese!$G$100,Spese!$L$100-Spese!$M$100*(Spese!$G$100-1),Spese!$M$100),""))</f>
        <v/>
      </c>
      <c r="G2286" s="9">
        <f>IF(A2286="","",IFERROR(IF(Spese!$K$100="Annullato","Annullata",IF(Spese!$K$100="Sospeso","Sospesa",IF(Spese!$K$100="Da valutare","Da valutare",IF(E2286="","Da completare",IF(D2286&lt;=Spese!$J$100,"Saldata",IF(E2286&lt;Parametri!$B$3,"Scaduta",IF(E2286&lt;=Parametri!$B$3+Parametri!$B$4,"In scadenza","Programmata"))))))),"Da completare"))</f>
        <v/>
      </c>
      <c r="H2286" s="27">
        <f>IF(A2286="","",Spese!$D$100)</f>
        <v/>
      </c>
    </row>
    <row r="2287">
      <c r="A2287" s="5">
        <f>IFERROR(IF(OR(Spese!$A$100="",3&gt;Spese!$G$100),"",Spese!$A$100),"")</f>
        <v/>
      </c>
      <c r="B2287" s="23">
        <f>IF(A2287="","",Spese!$B$100)</f>
        <v/>
      </c>
      <c r="C2287" s="23">
        <f>IF(A2287="","",Spese!$C$100)</f>
        <v/>
      </c>
      <c r="D2287" s="6">
        <f>IF(A2287="","",3)</f>
        <v/>
      </c>
      <c r="E2287" s="21">
        <f>IF(A2287="","",IFERROR(EDATE(Spese!$I$100,(D2287-1)*Spese!$H$100),""))</f>
        <v/>
      </c>
      <c r="F2287" s="38">
        <f>IF(A2287="","",IFERROR(IF(D2287=Spese!$G$100,Spese!$L$100-Spese!$M$100*(Spese!$G$100-1),Spese!$M$100),""))</f>
        <v/>
      </c>
      <c r="G2287" s="5">
        <f>IF(A2287="","",IFERROR(IF(Spese!$K$100="Annullato","Annullata",IF(Spese!$K$100="Sospeso","Sospesa",IF(Spese!$K$100="Da valutare","Da valutare",IF(E2287="","Da completare",IF(D2287&lt;=Spese!$J$100,"Saldata",IF(E2287&lt;Parametri!$B$3,"Scaduta",IF(E2287&lt;=Parametri!$B$3+Parametri!$B$4,"In scadenza","Programmata"))))))),"Da completare"))</f>
        <v/>
      </c>
      <c r="H2287" s="23">
        <f>IF(A2287="","",Spese!$D$100)</f>
        <v/>
      </c>
    </row>
    <row r="2288">
      <c r="A2288" s="9">
        <f>IFERROR(IF(OR(Spese!$A$100="",4&gt;Spese!$G$100),"",Spese!$A$100),"")</f>
        <v/>
      </c>
      <c r="B2288" s="27">
        <f>IF(A2288="","",Spese!$B$100)</f>
        <v/>
      </c>
      <c r="C2288" s="27">
        <f>IF(A2288="","",Spese!$C$100)</f>
        <v/>
      </c>
      <c r="D2288" s="10">
        <f>IF(A2288="","",4)</f>
        <v/>
      </c>
      <c r="E2288" s="25">
        <f>IF(A2288="","",IFERROR(EDATE(Spese!$I$100,(D2288-1)*Spese!$H$100),""))</f>
        <v/>
      </c>
      <c r="F2288" s="40">
        <f>IF(A2288="","",IFERROR(IF(D2288=Spese!$G$100,Spese!$L$100-Spese!$M$100*(Spese!$G$100-1),Spese!$M$100),""))</f>
        <v/>
      </c>
      <c r="G2288" s="9">
        <f>IF(A2288="","",IFERROR(IF(Spese!$K$100="Annullato","Annullata",IF(Spese!$K$100="Sospeso","Sospesa",IF(Spese!$K$100="Da valutare","Da valutare",IF(E2288="","Da completare",IF(D2288&lt;=Spese!$J$100,"Saldata",IF(E2288&lt;Parametri!$B$3,"Scaduta",IF(E2288&lt;=Parametri!$B$3+Parametri!$B$4,"In scadenza","Programmata"))))))),"Da completare"))</f>
        <v/>
      </c>
      <c r="H2288" s="27">
        <f>IF(A2288="","",Spese!$D$100)</f>
        <v/>
      </c>
    </row>
    <row r="2289">
      <c r="A2289" s="5">
        <f>IFERROR(IF(OR(Spese!$A$100="",5&gt;Spese!$G$100),"",Spese!$A$100),"")</f>
        <v/>
      </c>
      <c r="B2289" s="23">
        <f>IF(A2289="","",Spese!$B$100)</f>
        <v/>
      </c>
      <c r="C2289" s="23">
        <f>IF(A2289="","",Spese!$C$100)</f>
        <v/>
      </c>
      <c r="D2289" s="6">
        <f>IF(A2289="","",5)</f>
        <v/>
      </c>
      <c r="E2289" s="21">
        <f>IF(A2289="","",IFERROR(EDATE(Spese!$I$100,(D2289-1)*Spese!$H$100),""))</f>
        <v/>
      </c>
      <c r="F2289" s="38">
        <f>IF(A2289="","",IFERROR(IF(D2289=Spese!$G$100,Spese!$L$100-Spese!$M$100*(Spese!$G$100-1),Spese!$M$100),""))</f>
        <v/>
      </c>
      <c r="G2289" s="5">
        <f>IF(A2289="","",IFERROR(IF(Spese!$K$100="Annullato","Annullata",IF(Spese!$K$100="Sospeso","Sospesa",IF(Spese!$K$100="Da valutare","Da valutare",IF(E2289="","Da completare",IF(D2289&lt;=Spese!$J$100,"Saldata",IF(E2289&lt;Parametri!$B$3,"Scaduta",IF(E2289&lt;=Parametri!$B$3+Parametri!$B$4,"In scadenza","Programmata"))))))),"Da completare"))</f>
        <v/>
      </c>
      <c r="H2289" s="23">
        <f>IF(A2289="","",Spese!$D$100)</f>
        <v/>
      </c>
    </row>
    <row r="2290">
      <c r="A2290" s="9">
        <f>IFERROR(IF(OR(Spese!$A$100="",6&gt;Spese!$G$100),"",Spese!$A$100),"")</f>
        <v/>
      </c>
      <c r="B2290" s="27">
        <f>IF(A2290="","",Spese!$B$100)</f>
        <v/>
      </c>
      <c r="C2290" s="27">
        <f>IF(A2290="","",Spese!$C$100)</f>
        <v/>
      </c>
      <c r="D2290" s="10">
        <f>IF(A2290="","",6)</f>
        <v/>
      </c>
      <c r="E2290" s="25">
        <f>IF(A2290="","",IFERROR(EDATE(Spese!$I$100,(D2290-1)*Spese!$H$100),""))</f>
        <v/>
      </c>
      <c r="F2290" s="40">
        <f>IF(A2290="","",IFERROR(IF(D2290=Spese!$G$100,Spese!$L$100-Spese!$M$100*(Spese!$G$100-1),Spese!$M$100),""))</f>
        <v/>
      </c>
      <c r="G2290" s="9">
        <f>IF(A2290="","",IFERROR(IF(Spese!$K$100="Annullato","Annullata",IF(Spese!$K$100="Sospeso","Sospesa",IF(Spese!$K$100="Da valutare","Da valutare",IF(E2290="","Da completare",IF(D2290&lt;=Spese!$J$100,"Saldata",IF(E2290&lt;Parametri!$B$3,"Scaduta",IF(E2290&lt;=Parametri!$B$3+Parametri!$B$4,"In scadenza","Programmata"))))))),"Da completare"))</f>
        <v/>
      </c>
      <c r="H2290" s="27">
        <f>IF(A2290="","",Spese!$D$100)</f>
        <v/>
      </c>
    </row>
    <row r="2291">
      <c r="A2291" s="5">
        <f>IFERROR(IF(OR(Spese!$A$100="",7&gt;Spese!$G$100),"",Spese!$A$100),"")</f>
        <v/>
      </c>
      <c r="B2291" s="23">
        <f>IF(A2291="","",Spese!$B$100)</f>
        <v/>
      </c>
      <c r="C2291" s="23">
        <f>IF(A2291="","",Spese!$C$100)</f>
        <v/>
      </c>
      <c r="D2291" s="6">
        <f>IF(A2291="","",7)</f>
        <v/>
      </c>
      <c r="E2291" s="21">
        <f>IF(A2291="","",IFERROR(EDATE(Spese!$I$100,(D2291-1)*Spese!$H$100),""))</f>
        <v/>
      </c>
      <c r="F2291" s="38">
        <f>IF(A2291="","",IFERROR(IF(D2291=Spese!$G$100,Spese!$L$100-Spese!$M$100*(Spese!$G$100-1),Spese!$M$100),""))</f>
        <v/>
      </c>
      <c r="G2291" s="5">
        <f>IF(A2291="","",IFERROR(IF(Spese!$K$100="Annullato","Annullata",IF(Spese!$K$100="Sospeso","Sospesa",IF(Spese!$K$100="Da valutare","Da valutare",IF(E2291="","Da completare",IF(D2291&lt;=Spese!$J$100,"Saldata",IF(E2291&lt;Parametri!$B$3,"Scaduta",IF(E2291&lt;=Parametri!$B$3+Parametri!$B$4,"In scadenza","Programmata"))))))),"Da completare"))</f>
        <v/>
      </c>
      <c r="H2291" s="23">
        <f>IF(A2291="","",Spese!$D$100)</f>
        <v/>
      </c>
    </row>
    <row r="2292">
      <c r="A2292" s="9">
        <f>IFERROR(IF(OR(Spese!$A$100="",8&gt;Spese!$G$100),"",Spese!$A$100),"")</f>
        <v/>
      </c>
      <c r="B2292" s="27">
        <f>IF(A2292="","",Spese!$B$100)</f>
        <v/>
      </c>
      <c r="C2292" s="27">
        <f>IF(A2292="","",Spese!$C$100)</f>
        <v/>
      </c>
      <c r="D2292" s="10">
        <f>IF(A2292="","",8)</f>
        <v/>
      </c>
      <c r="E2292" s="25">
        <f>IF(A2292="","",IFERROR(EDATE(Spese!$I$100,(D2292-1)*Spese!$H$100),""))</f>
        <v/>
      </c>
      <c r="F2292" s="40">
        <f>IF(A2292="","",IFERROR(IF(D2292=Spese!$G$100,Spese!$L$100-Spese!$M$100*(Spese!$G$100-1),Spese!$M$100),""))</f>
        <v/>
      </c>
      <c r="G2292" s="9">
        <f>IF(A2292="","",IFERROR(IF(Spese!$K$100="Annullato","Annullata",IF(Spese!$K$100="Sospeso","Sospesa",IF(Spese!$K$100="Da valutare","Da valutare",IF(E2292="","Da completare",IF(D2292&lt;=Spese!$J$100,"Saldata",IF(E2292&lt;Parametri!$B$3,"Scaduta",IF(E2292&lt;=Parametri!$B$3+Parametri!$B$4,"In scadenza","Programmata"))))))),"Da completare"))</f>
        <v/>
      </c>
      <c r="H2292" s="27">
        <f>IF(A2292="","",Spese!$D$100)</f>
        <v/>
      </c>
    </row>
    <row r="2293">
      <c r="A2293" s="5">
        <f>IFERROR(IF(OR(Spese!$A$100="",9&gt;Spese!$G$100),"",Spese!$A$100),"")</f>
        <v/>
      </c>
      <c r="B2293" s="23">
        <f>IF(A2293="","",Spese!$B$100)</f>
        <v/>
      </c>
      <c r="C2293" s="23">
        <f>IF(A2293="","",Spese!$C$100)</f>
        <v/>
      </c>
      <c r="D2293" s="6">
        <f>IF(A2293="","",9)</f>
        <v/>
      </c>
      <c r="E2293" s="21">
        <f>IF(A2293="","",IFERROR(EDATE(Spese!$I$100,(D2293-1)*Spese!$H$100),""))</f>
        <v/>
      </c>
      <c r="F2293" s="38">
        <f>IF(A2293="","",IFERROR(IF(D2293=Spese!$G$100,Spese!$L$100-Spese!$M$100*(Spese!$G$100-1),Spese!$M$100),""))</f>
        <v/>
      </c>
      <c r="G2293" s="5">
        <f>IF(A2293="","",IFERROR(IF(Spese!$K$100="Annullato","Annullata",IF(Spese!$K$100="Sospeso","Sospesa",IF(Spese!$K$100="Da valutare","Da valutare",IF(E2293="","Da completare",IF(D2293&lt;=Spese!$J$100,"Saldata",IF(E2293&lt;Parametri!$B$3,"Scaduta",IF(E2293&lt;=Parametri!$B$3+Parametri!$B$4,"In scadenza","Programmata"))))))),"Da completare"))</f>
        <v/>
      </c>
      <c r="H2293" s="23">
        <f>IF(A2293="","",Spese!$D$100)</f>
        <v/>
      </c>
    </row>
    <row r="2294">
      <c r="A2294" s="9">
        <f>IFERROR(IF(OR(Spese!$A$100="",10&gt;Spese!$G$100),"",Spese!$A$100),"")</f>
        <v/>
      </c>
      <c r="B2294" s="27">
        <f>IF(A2294="","",Spese!$B$100)</f>
        <v/>
      </c>
      <c r="C2294" s="27">
        <f>IF(A2294="","",Spese!$C$100)</f>
        <v/>
      </c>
      <c r="D2294" s="10">
        <f>IF(A2294="","",10)</f>
        <v/>
      </c>
      <c r="E2294" s="25">
        <f>IF(A2294="","",IFERROR(EDATE(Spese!$I$100,(D2294-1)*Spese!$H$100),""))</f>
        <v/>
      </c>
      <c r="F2294" s="40">
        <f>IF(A2294="","",IFERROR(IF(D2294=Spese!$G$100,Spese!$L$100-Spese!$M$100*(Spese!$G$100-1),Spese!$M$100),""))</f>
        <v/>
      </c>
      <c r="G2294" s="9">
        <f>IF(A2294="","",IFERROR(IF(Spese!$K$100="Annullato","Annullata",IF(Spese!$K$100="Sospeso","Sospesa",IF(Spese!$K$100="Da valutare","Da valutare",IF(E2294="","Da completare",IF(D2294&lt;=Spese!$J$100,"Saldata",IF(E2294&lt;Parametri!$B$3,"Scaduta",IF(E2294&lt;=Parametri!$B$3+Parametri!$B$4,"In scadenza","Programmata"))))))),"Da completare"))</f>
        <v/>
      </c>
      <c r="H2294" s="27">
        <f>IF(A2294="","",Spese!$D$100)</f>
        <v/>
      </c>
    </row>
    <row r="2295">
      <c r="A2295" s="5">
        <f>IFERROR(IF(OR(Spese!$A$100="",11&gt;Spese!$G$100),"",Spese!$A$100),"")</f>
        <v/>
      </c>
      <c r="B2295" s="23">
        <f>IF(A2295="","",Spese!$B$100)</f>
        <v/>
      </c>
      <c r="C2295" s="23">
        <f>IF(A2295="","",Spese!$C$100)</f>
        <v/>
      </c>
      <c r="D2295" s="6">
        <f>IF(A2295="","",11)</f>
        <v/>
      </c>
      <c r="E2295" s="21">
        <f>IF(A2295="","",IFERROR(EDATE(Spese!$I$100,(D2295-1)*Spese!$H$100),""))</f>
        <v/>
      </c>
      <c r="F2295" s="38">
        <f>IF(A2295="","",IFERROR(IF(D2295=Spese!$G$100,Spese!$L$100-Spese!$M$100*(Spese!$G$100-1),Spese!$M$100),""))</f>
        <v/>
      </c>
      <c r="G2295" s="5">
        <f>IF(A2295="","",IFERROR(IF(Spese!$K$100="Annullato","Annullata",IF(Spese!$K$100="Sospeso","Sospesa",IF(Spese!$K$100="Da valutare","Da valutare",IF(E2295="","Da completare",IF(D2295&lt;=Spese!$J$100,"Saldata",IF(E2295&lt;Parametri!$B$3,"Scaduta",IF(E2295&lt;=Parametri!$B$3+Parametri!$B$4,"In scadenza","Programmata"))))))),"Da completare"))</f>
        <v/>
      </c>
      <c r="H2295" s="23">
        <f>IF(A2295="","",Spese!$D$100)</f>
        <v/>
      </c>
    </row>
    <row r="2296">
      <c r="A2296" s="9">
        <f>IFERROR(IF(OR(Spese!$A$100="",12&gt;Spese!$G$100),"",Spese!$A$100),"")</f>
        <v/>
      </c>
      <c r="B2296" s="27">
        <f>IF(A2296="","",Spese!$B$100)</f>
        <v/>
      </c>
      <c r="C2296" s="27">
        <f>IF(A2296="","",Spese!$C$100)</f>
        <v/>
      </c>
      <c r="D2296" s="10">
        <f>IF(A2296="","",12)</f>
        <v/>
      </c>
      <c r="E2296" s="25">
        <f>IF(A2296="","",IFERROR(EDATE(Spese!$I$100,(D2296-1)*Spese!$H$100),""))</f>
        <v/>
      </c>
      <c r="F2296" s="40">
        <f>IF(A2296="","",IFERROR(IF(D2296=Spese!$G$100,Spese!$L$100-Spese!$M$100*(Spese!$G$100-1),Spese!$M$100),""))</f>
        <v/>
      </c>
      <c r="G2296" s="9">
        <f>IF(A2296="","",IFERROR(IF(Spese!$K$100="Annullato","Annullata",IF(Spese!$K$100="Sospeso","Sospesa",IF(Spese!$K$100="Da valutare","Da valutare",IF(E2296="","Da completare",IF(D2296&lt;=Spese!$J$100,"Saldata",IF(E2296&lt;Parametri!$B$3,"Scaduta",IF(E2296&lt;=Parametri!$B$3+Parametri!$B$4,"In scadenza","Programmata"))))))),"Da completare"))</f>
        <v/>
      </c>
      <c r="H2296" s="27">
        <f>IF(A2296="","",Spese!$D$100)</f>
        <v/>
      </c>
    </row>
    <row r="2297">
      <c r="A2297" s="5">
        <f>IFERROR(IF(OR(Spese!$A$100="",13&gt;Spese!$G$100),"",Spese!$A$100),"")</f>
        <v/>
      </c>
      <c r="B2297" s="23">
        <f>IF(A2297="","",Spese!$B$100)</f>
        <v/>
      </c>
      <c r="C2297" s="23">
        <f>IF(A2297="","",Spese!$C$100)</f>
        <v/>
      </c>
      <c r="D2297" s="6">
        <f>IF(A2297="","",13)</f>
        <v/>
      </c>
      <c r="E2297" s="21">
        <f>IF(A2297="","",IFERROR(EDATE(Spese!$I$100,(D2297-1)*Spese!$H$100),""))</f>
        <v/>
      </c>
      <c r="F2297" s="38">
        <f>IF(A2297="","",IFERROR(IF(D2297=Spese!$G$100,Spese!$L$100-Spese!$M$100*(Spese!$G$100-1),Spese!$M$100),""))</f>
        <v/>
      </c>
      <c r="G2297" s="5">
        <f>IF(A2297="","",IFERROR(IF(Spese!$K$100="Annullato","Annullata",IF(Spese!$K$100="Sospeso","Sospesa",IF(Spese!$K$100="Da valutare","Da valutare",IF(E2297="","Da completare",IF(D2297&lt;=Spese!$J$100,"Saldata",IF(E2297&lt;Parametri!$B$3,"Scaduta",IF(E2297&lt;=Parametri!$B$3+Parametri!$B$4,"In scadenza","Programmata"))))))),"Da completare"))</f>
        <v/>
      </c>
      <c r="H2297" s="23">
        <f>IF(A2297="","",Spese!$D$100)</f>
        <v/>
      </c>
    </row>
    <row r="2298">
      <c r="A2298" s="9">
        <f>IFERROR(IF(OR(Spese!$A$100="",14&gt;Spese!$G$100),"",Spese!$A$100),"")</f>
        <v/>
      </c>
      <c r="B2298" s="27">
        <f>IF(A2298="","",Spese!$B$100)</f>
        <v/>
      </c>
      <c r="C2298" s="27">
        <f>IF(A2298="","",Spese!$C$100)</f>
        <v/>
      </c>
      <c r="D2298" s="10">
        <f>IF(A2298="","",14)</f>
        <v/>
      </c>
      <c r="E2298" s="25">
        <f>IF(A2298="","",IFERROR(EDATE(Spese!$I$100,(D2298-1)*Spese!$H$100),""))</f>
        <v/>
      </c>
      <c r="F2298" s="40">
        <f>IF(A2298="","",IFERROR(IF(D2298=Spese!$G$100,Spese!$L$100-Spese!$M$100*(Spese!$G$100-1),Spese!$M$100),""))</f>
        <v/>
      </c>
      <c r="G2298" s="9">
        <f>IF(A2298="","",IFERROR(IF(Spese!$K$100="Annullato","Annullata",IF(Spese!$K$100="Sospeso","Sospesa",IF(Spese!$K$100="Da valutare","Da valutare",IF(E2298="","Da completare",IF(D2298&lt;=Spese!$J$100,"Saldata",IF(E2298&lt;Parametri!$B$3,"Scaduta",IF(E2298&lt;=Parametri!$B$3+Parametri!$B$4,"In scadenza","Programmata"))))))),"Da completare"))</f>
        <v/>
      </c>
      <c r="H2298" s="27">
        <f>IF(A2298="","",Spese!$D$100)</f>
        <v/>
      </c>
    </row>
    <row r="2299">
      <c r="A2299" s="5">
        <f>IFERROR(IF(OR(Spese!$A$100="",15&gt;Spese!$G$100),"",Spese!$A$100),"")</f>
        <v/>
      </c>
      <c r="B2299" s="23">
        <f>IF(A2299="","",Spese!$B$100)</f>
        <v/>
      </c>
      <c r="C2299" s="23">
        <f>IF(A2299="","",Spese!$C$100)</f>
        <v/>
      </c>
      <c r="D2299" s="6">
        <f>IF(A2299="","",15)</f>
        <v/>
      </c>
      <c r="E2299" s="21">
        <f>IF(A2299="","",IFERROR(EDATE(Spese!$I$100,(D2299-1)*Spese!$H$100),""))</f>
        <v/>
      </c>
      <c r="F2299" s="38">
        <f>IF(A2299="","",IFERROR(IF(D2299=Spese!$G$100,Spese!$L$100-Spese!$M$100*(Spese!$G$100-1),Spese!$M$100),""))</f>
        <v/>
      </c>
      <c r="G2299" s="5">
        <f>IF(A2299="","",IFERROR(IF(Spese!$K$100="Annullato","Annullata",IF(Spese!$K$100="Sospeso","Sospesa",IF(Spese!$K$100="Da valutare","Da valutare",IF(E2299="","Da completare",IF(D2299&lt;=Spese!$J$100,"Saldata",IF(E2299&lt;Parametri!$B$3,"Scaduta",IF(E2299&lt;=Parametri!$B$3+Parametri!$B$4,"In scadenza","Programmata"))))))),"Da completare"))</f>
        <v/>
      </c>
      <c r="H2299" s="23">
        <f>IF(A2299="","",Spese!$D$100)</f>
        <v/>
      </c>
    </row>
    <row r="2300">
      <c r="A2300" s="9">
        <f>IFERROR(IF(OR(Spese!$A$100="",16&gt;Spese!$G$100),"",Spese!$A$100),"")</f>
        <v/>
      </c>
      <c r="B2300" s="27">
        <f>IF(A2300="","",Spese!$B$100)</f>
        <v/>
      </c>
      <c r="C2300" s="27">
        <f>IF(A2300="","",Spese!$C$100)</f>
        <v/>
      </c>
      <c r="D2300" s="10">
        <f>IF(A2300="","",16)</f>
        <v/>
      </c>
      <c r="E2300" s="25">
        <f>IF(A2300="","",IFERROR(EDATE(Spese!$I$100,(D2300-1)*Spese!$H$100),""))</f>
        <v/>
      </c>
      <c r="F2300" s="40">
        <f>IF(A2300="","",IFERROR(IF(D2300=Spese!$G$100,Spese!$L$100-Spese!$M$100*(Spese!$G$100-1),Spese!$M$100),""))</f>
        <v/>
      </c>
      <c r="G2300" s="9">
        <f>IF(A2300="","",IFERROR(IF(Spese!$K$100="Annullato","Annullata",IF(Spese!$K$100="Sospeso","Sospesa",IF(Spese!$K$100="Da valutare","Da valutare",IF(E2300="","Da completare",IF(D2300&lt;=Spese!$J$100,"Saldata",IF(E2300&lt;Parametri!$B$3,"Scaduta",IF(E2300&lt;=Parametri!$B$3+Parametri!$B$4,"In scadenza","Programmata"))))))),"Da completare"))</f>
        <v/>
      </c>
      <c r="H2300" s="27">
        <f>IF(A2300="","",Spese!$D$100)</f>
        <v/>
      </c>
    </row>
    <row r="2301">
      <c r="A2301" s="5">
        <f>IFERROR(IF(OR(Spese!$A$100="",17&gt;Spese!$G$100),"",Spese!$A$100),"")</f>
        <v/>
      </c>
      <c r="B2301" s="23">
        <f>IF(A2301="","",Spese!$B$100)</f>
        <v/>
      </c>
      <c r="C2301" s="23">
        <f>IF(A2301="","",Spese!$C$100)</f>
        <v/>
      </c>
      <c r="D2301" s="6">
        <f>IF(A2301="","",17)</f>
        <v/>
      </c>
      <c r="E2301" s="21">
        <f>IF(A2301="","",IFERROR(EDATE(Spese!$I$100,(D2301-1)*Spese!$H$100),""))</f>
        <v/>
      </c>
      <c r="F2301" s="38">
        <f>IF(A2301="","",IFERROR(IF(D2301=Spese!$G$100,Spese!$L$100-Spese!$M$100*(Spese!$G$100-1),Spese!$M$100),""))</f>
        <v/>
      </c>
      <c r="G2301" s="5">
        <f>IF(A2301="","",IFERROR(IF(Spese!$K$100="Annullato","Annullata",IF(Spese!$K$100="Sospeso","Sospesa",IF(Spese!$K$100="Da valutare","Da valutare",IF(E2301="","Da completare",IF(D2301&lt;=Spese!$J$100,"Saldata",IF(E2301&lt;Parametri!$B$3,"Scaduta",IF(E2301&lt;=Parametri!$B$3+Parametri!$B$4,"In scadenza","Programmata"))))))),"Da completare"))</f>
        <v/>
      </c>
      <c r="H2301" s="23">
        <f>IF(A2301="","",Spese!$D$100)</f>
        <v/>
      </c>
    </row>
    <row r="2302">
      <c r="A2302" s="9">
        <f>IFERROR(IF(OR(Spese!$A$100="",18&gt;Spese!$G$100),"",Spese!$A$100),"")</f>
        <v/>
      </c>
      <c r="B2302" s="27">
        <f>IF(A2302="","",Spese!$B$100)</f>
        <v/>
      </c>
      <c r="C2302" s="27">
        <f>IF(A2302="","",Spese!$C$100)</f>
        <v/>
      </c>
      <c r="D2302" s="10">
        <f>IF(A2302="","",18)</f>
        <v/>
      </c>
      <c r="E2302" s="25">
        <f>IF(A2302="","",IFERROR(EDATE(Spese!$I$100,(D2302-1)*Spese!$H$100),""))</f>
        <v/>
      </c>
      <c r="F2302" s="40">
        <f>IF(A2302="","",IFERROR(IF(D2302=Spese!$G$100,Spese!$L$100-Spese!$M$100*(Spese!$G$100-1),Spese!$M$100),""))</f>
        <v/>
      </c>
      <c r="G2302" s="9">
        <f>IF(A2302="","",IFERROR(IF(Spese!$K$100="Annullato","Annullata",IF(Spese!$K$100="Sospeso","Sospesa",IF(Spese!$K$100="Da valutare","Da valutare",IF(E2302="","Da completare",IF(D2302&lt;=Spese!$J$100,"Saldata",IF(E2302&lt;Parametri!$B$3,"Scaduta",IF(E2302&lt;=Parametri!$B$3+Parametri!$B$4,"In scadenza","Programmata"))))))),"Da completare"))</f>
        <v/>
      </c>
      <c r="H2302" s="27">
        <f>IF(A2302="","",Spese!$D$100)</f>
        <v/>
      </c>
    </row>
    <row r="2303">
      <c r="A2303" s="5">
        <f>IFERROR(IF(OR(Spese!$A$100="",19&gt;Spese!$G$100),"",Spese!$A$100),"")</f>
        <v/>
      </c>
      <c r="B2303" s="23">
        <f>IF(A2303="","",Spese!$B$100)</f>
        <v/>
      </c>
      <c r="C2303" s="23">
        <f>IF(A2303="","",Spese!$C$100)</f>
        <v/>
      </c>
      <c r="D2303" s="6">
        <f>IF(A2303="","",19)</f>
        <v/>
      </c>
      <c r="E2303" s="21">
        <f>IF(A2303="","",IFERROR(EDATE(Spese!$I$100,(D2303-1)*Spese!$H$100),""))</f>
        <v/>
      </c>
      <c r="F2303" s="38">
        <f>IF(A2303="","",IFERROR(IF(D2303=Spese!$G$100,Spese!$L$100-Spese!$M$100*(Spese!$G$100-1),Spese!$M$100),""))</f>
        <v/>
      </c>
      <c r="G2303" s="5">
        <f>IF(A2303="","",IFERROR(IF(Spese!$K$100="Annullato","Annullata",IF(Spese!$K$100="Sospeso","Sospesa",IF(Spese!$K$100="Da valutare","Da valutare",IF(E2303="","Da completare",IF(D2303&lt;=Spese!$J$100,"Saldata",IF(E2303&lt;Parametri!$B$3,"Scaduta",IF(E2303&lt;=Parametri!$B$3+Parametri!$B$4,"In scadenza","Programmata"))))))),"Da completare"))</f>
        <v/>
      </c>
      <c r="H2303" s="23">
        <f>IF(A2303="","",Spese!$D$100)</f>
        <v/>
      </c>
    </row>
    <row r="2304">
      <c r="A2304" s="9">
        <f>IFERROR(IF(OR(Spese!$A$100="",20&gt;Spese!$G$100),"",Spese!$A$100),"")</f>
        <v/>
      </c>
      <c r="B2304" s="27">
        <f>IF(A2304="","",Spese!$B$100)</f>
        <v/>
      </c>
      <c r="C2304" s="27">
        <f>IF(A2304="","",Spese!$C$100)</f>
        <v/>
      </c>
      <c r="D2304" s="10">
        <f>IF(A2304="","",20)</f>
        <v/>
      </c>
      <c r="E2304" s="25">
        <f>IF(A2304="","",IFERROR(EDATE(Spese!$I$100,(D2304-1)*Spese!$H$100),""))</f>
        <v/>
      </c>
      <c r="F2304" s="40">
        <f>IF(A2304="","",IFERROR(IF(D2304=Spese!$G$100,Spese!$L$100-Spese!$M$100*(Spese!$G$100-1),Spese!$M$100),""))</f>
        <v/>
      </c>
      <c r="G2304" s="9">
        <f>IF(A2304="","",IFERROR(IF(Spese!$K$100="Annullato","Annullata",IF(Spese!$K$100="Sospeso","Sospesa",IF(Spese!$K$100="Da valutare","Da valutare",IF(E2304="","Da completare",IF(D2304&lt;=Spese!$J$100,"Saldata",IF(E2304&lt;Parametri!$B$3,"Scaduta",IF(E2304&lt;=Parametri!$B$3+Parametri!$B$4,"In scadenza","Programmata"))))))),"Da completare"))</f>
        <v/>
      </c>
      <c r="H2304" s="27">
        <f>IF(A2304="","",Spese!$D$100)</f>
        <v/>
      </c>
    </row>
    <row r="2305">
      <c r="A2305" s="5">
        <f>IFERROR(IF(OR(Spese!$A$100="",21&gt;Spese!$G$100),"",Spese!$A$100),"")</f>
        <v/>
      </c>
      <c r="B2305" s="23">
        <f>IF(A2305="","",Spese!$B$100)</f>
        <v/>
      </c>
      <c r="C2305" s="23">
        <f>IF(A2305="","",Spese!$C$100)</f>
        <v/>
      </c>
      <c r="D2305" s="6">
        <f>IF(A2305="","",21)</f>
        <v/>
      </c>
      <c r="E2305" s="21">
        <f>IF(A2305="","",IFERROR(EDATE(Spese!$I$100,(D2305-1)*Spese!$H$100),""))</f>
        <v/>
      </c>
      <c r="F2305" s="38">
        <f>IF(A2305="","",IFERROR(IF(D2305=Spese!$G$100,Spese!$L$100-Spese!$M$100*(Spese!$G$100-1),Spese!$M$100),""))</f>
        <v/>
      </c>
      <c r="G2305" s="5">
        <f>IF(A2305="","",IFERROR(IF(Spese!$K$100="Annullato","Annullata",IF(Spese!$K$100="Sospeso","Sospesa",IF(Spese!$K$100="Da valutare","Da valutare",IF(E2305="","Da completare",IF(D2305&lt;=Spese!$J$100,"Saldata",IF(E2305&lt;Parametri!$B$3,"Scaduta",IF(E2305&lt;=Parametri!$B$3+Parametri!$B$4,"In scadenza","Programmata"))))))),"Da completare"))</f>
        <v/>
      </c>
      <c r="H2305" s="23">
        <f>IF(A2305="","",Spese!$D$100)</f>
        <v/>
      </c>
    </row>
    <row r="2306">
      <c r="A2306" s="9">
        <f>IFERROR(IF(OR(Spese!$A$100="",22&gt;Spese!$G$100),"",Spese!$A$100),"")</f>
        <v/>
      </c>
      <c r="B2306" s="27">
        <f>IF(A2306="","",Spese!$B$100)</f>
        <v/>
      </c>
      <c r="C2306" s="27">
        <f>IF(A2306="","",Spese!$C$100)</f>
        <v/>
      </c>
      <c r="D2306" s="10">
        <f>IF(A2306="","",22)</f>
        <v/>
      </c>
      <c r="E2306" s="25">
        <f>IF(A2306="","",IFERROR(EDATE(Spese!$I$100,(D2306-1)*Spese!$H$100),""))</f>
        <v/>
      </c>
      <c r="F2306" s="40">
        <f>IF(A2306="","",IFERROR(IF(D2306=Spese!$G$100,Spese!$L$100-Spese!$M$100*(Spese!$G$100-1),Spese!$M$100),""))</f>
        <v/>
      </c>
      <c r="G2306" s="9">
        <f>IF(A2306="","",IFERROR(IF(Spese!$K$100="Annullato","Annullata",IF(Spese!$K$100="Sospeso","Sospesa",IF(Spese!$K$100="Da valutare","Da valutare",IF(E2306="","Da completare",IF(D2306&lt;=Spese!$J$100,"Saldata",IF(E2306&lt;Parametri!$B$3,"Scaduta",IF(E2306&lt;=Parametri!$B$3+Parametri!$B$4,"In scadenza","Programmata"))))))),"Da completare"))</f>
        <v/>
      </c>
      <c r="H2306" s="27">
        <f>IF(A2306="","",Spese!$D$100)</f>
        <v/>
      </c>
    </row>
    <row r="2307">
      <c r="A2307" s="5">
        <f>IFERROR(IF(OR(Spese!$A$100="",23&gt;Spese!$G$100),"",Spese!$A$100),"")</f>
        <v/>
      </c>
      <c r="B2307" s="23">
        <f>IF(A2307="","",Spese!$B$100)</f>
        <v/>
      </c>
      <c r="C2307" s="23">
        <f>IF(A2307="","",Spese!$C$100)</f>
        <v/>
      </c>
      <c r="D2307" s="6">
        <f>IF(A2307="","",23)</f>
        <v/>
      </c>
      <c r="E2307" s="21">
        <f>IF(A2307="","",IFERROR(EDATE(Spese!$I$100,(D2307-1)*Spese!$H$100),""))</f>
        <v/>
      </c>
      <c r="F2307" s="38">
        <f>IF(A2307="","",IFERROR(IF(D2307=Spese!$G$100,Spese!$L$100-Spese!$M$100*(Spese!$G$100-1),Spese!$M$100),""))</f>
        <v/>
      </c>
      <c r="G2307" s="5">
        <f>IF(A2307="","",IFERROR(IF(Spese!$K$100="Annullato","Annullata",IF(Spese!$K$100="Sospeso","Sospesa",IF(Spese!$K$100="Da valutare","Da valutare",IF(E2307="","Da completare",IF(D2307&lt;=Spese!$J$100,"Saldata",IF(E2307&lt;Parametri!$B$3,"Scaduta",IF(E2307&lt;=Parametri!$B$3+Parametri!$B$4,"In scadenza","Programmata"))))))),"Da completare"))</f>
        <v/>
      </c>
      <c r="H2307" s="23">
        <f>IF(A2307="","",Spese!$D$100)</f>
        <v/>
      </c>
    </row>
    <row r="2308">
      <c r="A2308" s="9">
        <f>IFERROR(IF(OR(Spese!$A$100="",24&gt;Spese!$G$100),"",Spese!$A$100),"")</f>
        <v/>
      </c>
      <c r="B2308" s="27">
        <f>IF(A2308="","",Spese!$B$100)</f>
        <v/>
      </c>
      <c r="C2308" s="27">
        <f>IF(A2308="","",Spese!$C$100)</f>
        <v/>
      </c>
      <c r="D2308" s="10">
        <f>IF(A2308="","",24)</f>
        <v/>
      </c>
      <c r="E2308" s="25">
        <f>IF(A2308="","",IFERROR(EDATE(Spese!$I$100,(D2308-1)*Spese!$H$100),""))</f>
        <v/>
      </c>
      <c r="F2308" s="40">
        <f>IF(A2308="","",IFERROR(IF(D2308=Spese!$G$100,Spese!$L$100-Spese!$M$100*(Spese!$G$100-1),Spese!$M$100),""))</f>
        <v/>
      </c>
      <c r="G2308" s="9">
        <f>IF(A2308="","",IFERROR(IF(Spese!$K$100="Annullato","Annullata",IF(Spese!$K$100="Sospeso","Sospesa",IF(Spese!$K$100="Da valutare","Da valutare",IF(E2308="","Da completare",IF(D2308&lt;=Spese!$J$100,"Saldata",IF(E2308&lt;Parametri!$B$3,"Scaduta",IF(E2308&lt;=Parametri!$B$3+Parametri!$B$4,"In scadenza","Programmata"))))))),"Da completare"))</f>
        <v/>
      </c>
      <c r="H2308" s="27">
        <f>IF(A2308="","",Spese!$D$100)</f>
        <v/>
      </c>
    </row>
    <row r="2309">
      <c r="A2309" s="5">
        <f>IFERROR(IF(OR(Spese!$A$101="",1&gt;Spese!$G$101),"",Spese!$A$101),"")</f>
        <v/>
      </c>
      <c r="B2309" s="23">
        <f>IF(A2309="","",Spese!$B$101)</f>
        <v/>
      </c>
      <c r="C2309" s="23">
        <f>IF(A2309="","",Spese!$C$101)</f>
        <v/>
      </c>
      <c r="D2309" s="6">
        <f>IF(A2309="","",1)</f>
        <v/>
      </c>
      <c r="E2309" s="21">
        <f>IF(A2309="","",IFERROR(EDATE(Spese!$I$101,(D2309-1)*Spese!$H$101),""))</f>
        <v/>
      </c>
      <c r="F2309" s="38">
        <f>IF(A2309="","",IFERROR(IF(D2309=Spese!$G$101,Spese!$L$101-Spese!$M$101*(Spese!$G$101-1),Spese!$M$101),""))</f>
        <v/>
      </c>
      <c r="G2309" s="5">
        <f>IF(A2309="","",IFERROR(IF(Spese!$K$101="Annullato","Annullata",IF(Spese!$K$101="Sospeso","Sospesa",IF(Spese!$K$101="Da valutare","Da valutare",IF(E2309="","Da completare",IF(D2309&lt;=Spese!$J$101,"Saldata",IF(E2309&lt;Parametri!$B$3,"Scaduta",IF(E2309&lt;=Parametri!$B$3+Parametri!$B$4,"In scadenza","Programmata"))))))),"Da completare"))</f>
        <v/>
      </c>
      <c r="H2309" s="23">
        <f>IF(A2309="","",Spese!$D$101)</f>
        <v/>
      </c>
    </row>
    <row r="2310">
      <c r="A2310" s="9">
        <f>IFERROR(IF(OR(Spese!$A$101="",2&gt;Spese!$G$101),"",Spese!$A$101),"")</f>
        <v/>
      </c>
      <c r="B2310" s="27">
        <f>IF(A2310="","",Spese!$B$101)</f>
        <v/>
      </c>
      <c r="C2310" s="27">
        <f>IF(A2310="","",Spese!$C$101)</f>
        <v/>
      </c>
      <c r="D2310" s="10">
        <f>IF(A2310="","",2)</f>
        <v/>
      </c>
      <c r="E2310" s="25">
        <f>IF(A2310="","",IFERROR(EDATE(Spese!$I$101,(D2310-1)*Spese!$H$101),""))</f>
        <v/>
      </c>
      <c r="F2310" s="40">
        <f>IF(A2310="","",IFERROR(IF(D2310=Spese!$G$101,Spese!$L$101-Spese!$M$101*(Spese!$G$101-1),Spese!$M$101),""))</f>
        <v/>
      </c>
      <c r="G2310" s="9">
        <f>IF(A2310="","",IFERROR(IF(Spese!$K$101="Annullato","Annullata",IF(Spese!$K$101="Sospeso","Sospesa",IF(Spese!$K$101="Da valutare","Da valutare",IF(E2310="","Da completare",IF(D2310&lt;=Spese!$J$101,"Saldata",IF(E2310&lt;Parametri!$B$3,"Scaduta",IF(E2310&lt;=Parametri!$B$3+Parametri!$B$4,"In scadenza","Programmata"))))))),"Da completare"))</f>
        <v/>
      </c>
      <c r="H2310" s="27">
        <f>IF(A2310="","",Spese!$D$101)</f>
        <v/>
      </c>
    </row>
    <row r="2311">
      <c r="A2311" s="5">
        <f>IFERROR(IF(OR(Spese!$A$101="",3&gt;Spese!$G$101),"",Spese!$A$101),"")</f>
        <v/>
      </c>
      <c r="B2311" s="23">
        <f>IF(A2311="","",Spese!$B$101)</f>
        <v/>
      </c>
      <c r="C2311" s="23">
        <f>IF(A2311="","",Spese!$C$101)</f>
        <v/>
      </c>
      <c r="D2311" s="6">
        <f>IF(A2311="","",3)</f>
        <v/>
      </c>
      <c r="E2311" s="21">
        <f>IF(A2311="","",IFERROR(EDATE(Spese!$I$101,(D2311-1)*Spese!$H$101),""))</f>
        <v/>
      </c>
      <c r="F2311" s="38">
        <f>IF(A2311="","",IFERROR(IF(D2311=Spese!$G$101,Spese!$L$101-Spese!$M$101*(Spese!$G$101-1),Spese!$M$101),""))</f>
        <v/>
      </c>
      <c r="G2311" s="5">
        <f>IF(A2311="","",IFERROR(IF(Spese!$K$101="Annullato","Annullata",IF(Spese!$K$101="Sospeso","Sospesa",IF(Spese!$K$101="Da valutare","Da valutare",IF(E2311="","Da completare",IF(D2311&lt;=Spese!$J$101,"Saldata",IF(E2311&lt;Parametri!$B$3,"Scaduta",IF(E2311&lt;=Parametri!$B$3+Parametri!$B$4,"In scadenza","Programmata"))))))),"Da completare"))</f>
        <v/>
      </c>
      <c r="H2311" s="23">
        <f>IF(A2311="","",Spese!$D$101)</f>
        <v/>
      </c>
    </row>
    <row r="2312">
      <c r="A2312" s="9">
        <f>IFERROR(IF(OR(Spese!$A$101="",4&gt;Spese!$G$101),"",Spese!$A$101),"")</f>
        <v/>
      </c>
      <c r="B2312" s="27">
        <f>IF(A2312="","",Spese!$B$101)</f>
        <v/>
      </c>
      <c r="C2312" s="27">
        <f>IF(A2312="","",Spese!$C$101)</f>
        <v/>
      </c>
      <c r="D2312" s="10">
        <f>IF(A2312="","",4)</f>
        <v/>
      </c>
      <c r="E2312" s="25">
        <f>IF(A2312="","",IFERROR(EDATE(Spese!$I$101,(D2312-1)*Spese!$H$101),""))</f>
        <v/>
      </c>
      <c r="F2312" s="40">
        <f>IF(A2312="","",IFERROR(IF(D2312=Spese!$G$101,Spese!$L$101-Spese!$M$101*(Spese!$G$101-1),Spese!$M$101),""))</f>
        <v/>
      </c>
      <c r="G2312" s="9">
        <f>IF(A2312="","",IFERROR(IF(Spese!$K$101="Annullato","Annullata",IF(Spese!$K$101="Sospeso","Sospesa",IF(Spese!$K$101="Da valutare","Da valutare",IF(E2312="","Da completare",IF(D2312&lt;=Spese!$J$101,"Saldata",IF(E2312&lt;Parametri!$B$3,"Scaduta",IF(E2312&lt;=Parametri!$B$3+Parametri!$B$4,"In scadenza","Programmata"))))))),"Da completare"))</f>
        <v/>
      </c>
      <c r="H2312" s="27">
        <f>IF(A2312="","",Spese!$D$101)</f>
        <v/>
      </c>
    </row>
    <row r="2313">
      <c r="A2313" s="5">
        <f>IFERROR(IF(OR(Spese!$A$101="",5&gt;Spese!$G$101),"",Spese!$A$101),"")</f>
        <v/>
      </c>
      <c r="B2313" s="23">
        <f>IF(A2313="","",Spese!$B$101)</f>
        <v/>
      </c>
      <c r="C2313" s="23">
        <f>IF(A2313="","",Spese!$C$101)</f>
        <v/>
      </c>
      <c r="D2313" s="6">
        <f>IF(A2313="","",5)</f>
        <v/>
      </c>
      <c r="E2313" s="21">
        <f>IF(A2313="","",IFERROR(EDATE(Spese!$I$101,(D2313-1)*Spese!$H$101),""))</f>
        <v/>
      </c>
      <c r="F2313" s="38">
        <f>IF(A2313="","",IFERROR(IF(D2313=Spese!$G$101,Spese!$L$101-Spese!$M$101*(Spese!$G$101-1),Spese!$M$101),""))</f>
        <v/>
      </c>
      <c r="G2313" s="5">
        <f>IF(A2313="","",IFERROR(IF(Spese!$K$101="Annullato","Annullata",IF(Spese!$K$101="Sospeso","Sospesa",IF(Spese!$K$101="Da valutare","Da valutare",IF(E2313="","Da completare",IF(D2313&lt;=Spese!$J$101,"Saldata",IF(E2313&lt;Parametri!$B$3,"Scaduta",IF(E2313&lt;=Parametri!$B$3+Parametri!$B$4,"In scadenza","Programmata"))))))),"Da completare"))</f>
        <v/>
      </c>
      <c r="H2313" s="23">
        <f>IF(A2313="","",Spese!$D$101)</f>
        <v/>
      </c>
    </row>
    <row r="2314">
      <c r="A2314" s="9">
        <f>IFERROR(IF(OR(Spese!$A$101="",6&gt;Spese!$G$101),"",Spese!$A$101),"")</f>
        <v/>
      </c>
      <c r="B2314" s="27">
        <f>IF(A2314="","",Spese!$B$101)</f>
        <v/>
      </c>
      <c r="C2314" s="27">
        <f>IF(A2314="","",Spese!$C$101)</f>
        <v/>
      </c>
      <c r="D2314" s="10">
        <f>IF(A2314="","",6)</f>
        <v/>
      </c>
      <c r="E2314" s="25">
        <f>IF(A2314="","",IFERROR(EDATE(Spese!$I$101,(D2314-1)*Spese!$H$101),""))</f>
        <v/>
      </c>
      <c r="F2314" s="40">
        <f>IF(A2314="","",IFERROR(IF(D2314=Spese!$G$101,Spese!$L$101-Spese!$M$101*(Spese!$G$101-1),Spese!$M$101),""))</f>
        <v/>
      </c>
      <c r="G2314" s="9">
        <f>IF(A2314="","",IFERROR(IF(Spese!$K$101="Annullato","Annullata",IF(Spese!$K$101="Sospeso","Sospesa",IF(Spese!$K$101="Da valutare","Da valutare",IF(E2314="","Da completare",IF(D2314&lt;=Spese!$J$101,"Saldata",IF(E2314&lt;Parametri!$B$3,"Scaduta",IF(E2314&lt;=Parametri!$B$3+Parametri!$B$4,"In scadenza","Programmata"))))))),"Da completare"))</f>
        <v/>
      </c>
      <c r="H2314" s="27">
        <f>IF(A2314="","",Spese!$D$101)</f>
        <v/>
      </c>
    </row>
    <row r="2315">
      <c r="A2315" s="5">
        <f>IFERROR(IF(OR(Spese!$A$101="",7&gt;Spese!$G$101),"",Spese!$A$101),"")</f>
        <v/>
      </c>
      <c r="B2315" s="23">
        <f>IF(A2315="","",Spese!$B$101)</f>
        <v/>
      </c>
      <c r="C2315" s="23">
        <f>IF(A2315="","",Spese!$C$101)</f>
        <v/>
      </c>
      <c r="D2315" s="6">
        <f>IF(A2315="","",7)</f>
        <v/>
      </c>
      <c r="E2315" s="21">
        <f>IF(A2315="","",IFERROR(EDATE(Spese!$I$101,(D2315-1)*Spese!$H$101),""))</f>
        <v/>
      </c>
      <c r="F2315" s="38">
        <f>IF(A2315="","",IFERROR(IF(D2315=Spese!$G$101,Spese!$L$101-Spese!$M$101*(Spese!$G$101-1),Spese!$M$101),""))</f>
        <v/>
      </c>
      <c r="G2315" s="5">
        <f>IF(A2315="","",IFERROR(IF(Spese!$K$101="Annullato","Annullata",IF(Spese!$K$101="Sospeso","Sospesa",IF(Spese!$K$101="Da valutare","Da valutare",IF(E2315="","Da completare",IF(D2315&lt;=Spese!$J$101,"Saldata",IF(E2315&lt;Parametri!$B$3,"Scaduta",IF(E2315&lt;=Parametri!$B$3+Parametri!$B$4,"In scadenza","Programmata"))))))),"Da completare"))</f>
        <v/>
      </c>
      <c r="H2315" s="23">
        <f>IF(A2315="","",Spese!$D$101)</f>
        <v/>
      </c>
    </row>
    <row r="2316">
      <c r="A2316" s="9">
        <f>IFERROR(IF(OR(Spese!$A$101="",8&gt;Spese!$G$101),"",Spese!$A$101),"")</f>
        <v/>
      </c>
      <c r="B2316" s="27">
        <f>IF(A2316="","",Spese!$B$101)</f>
        <v/>
      </c>
      <c r="C2316" s="27">
        <f>IF(A2316="","",Spese!$C$101)</f>
        <v/>
      </c>
      <c r="D2316" s="10">
        <f>IF(A2316="","",8)</f>
        <v/>
      </c>
      <c r="E2316" s="25">
        <f>IF(A2316="","",IFERROR(EDATE(Spese!$I$101,(D2316-1)*Spese!$H$101),""))</f>
        <v/>
      </c>
      <c r="F2316" s="40">
        <f>IF(A2316="","",IFERROR(IF(D2316=Spese!$G$101,Spese!$L$101-Spese!$M$101*(Spese!$G$101-1),Spese!$M$101),""))</f>
        <v/>
      </c>
      <c r="G2316" s="9">
        <f>IF(A2316="","",IFERROR(IF(Spese!$K$101="Annullato","Annullata",IF(Spese!$K$101="Sospeso","Sospesa",IF(Spese!$K$101="Da valutare","Da valutare",IF(E2316="","Da completare",IF(D2316&lt;=Spese!$J$101,"Saldata",IF(E2316&lt;Parametri!$B$3,"Scaduta",IF(E2316&lt;=Parametri!$B$3+Parametri!$B$4,"In scadenza","Programmata"))))))),"Da completare"))</f>
        <v/>
      </c>
      <c r="H2316" s="27">
        <f>IF(A2316="","",Spese!$D$101)</f>
        <v/>
      </c>
    </row>
    <row r="2317">
      <c r="A2317" s="5">
        <f>IFERROR(IF(OR(Spese!$A$101="",9&gt;Spese!$G$101),"",Spese!$A$101),"")</f>
        <v/>
      </c>
      <c r="B2317" s="23">
        <f>IF(A2317="","",Spese!$B$101)</f>
        <v/>
      </c>
      <c r="C2317" s="23">
        <f>IF(A2317="","",Spese!$C$101)</f>
        <v/>
      </c>
      <c r="D2317" s="6">
        <f>IF(A2317="","",9)</f>
        <v/>
      </c>
      <c r="E2317" s="21">
        <f>IF(A2317="","",IFERROR(EDATE(Spese!$I$101,(D2317-1)*Spese!$H$101),""))</f>
        <v/>
      </c>
      <c r="F2317" s="38">
        <f>IF(A2317="","",IFERROR(IF(D2317=Spese!$G$101,Spese!$L$101-Spese!$M$101*(Spese!$G$101-1),Spese!$M$101),""))</f>
        <v/>
      </c>
      <c r="G2317" s="5">
        <f>IF(A2317="","",IFERROR(IF(Spese!$K$101="Annullato","Annullata",IF(Spese!$K$101="Sospeso","Sospesa",IF(Spese!$K$101="Da valutare","Da valutare",IF(E2317="","Da completare",IF(D2317&lt;=Spese!$J$101,"Saldata",IF(E2317&lt;Parametri!$B$3,"Scaduta",IF(E2317&lt;=Parametri!$B$3+Parametri!$B$4,"In scadenza","Programmata"))))))),"Da completare"))</f>
        <v/>
      </c>
      <c r="H2317" s="23">
        <f>IF(A2317="","",Spese!$D$101)</f>
        <v/>
      </c>
    </row>
    <row r="2318">
      <c r="A2318" s="9">
        <f>IFERROR(IF(OR(Spese!$A$101="",10&gt;Spese!$G$101),"",Spese!$A$101),"")</f>
        <v/>
      </c>
      <c r="B2318" s="27">
        <f>IF(A2318="","",Spese!$B$101)</f>
        <v/>
      </c>
      <c r="C2318" s="27">
        <f>IF(A2318="","",Spese!$C$101)</f>
        <v/>
      </c>
      <c r="D2318" s="10">
        <f>IF(A2318="","",10)</f>
        <v/>
      </c>
      <c r="E2318" s="25">
        <f>IF(A2318="","",IFERROR(EDATE(Spese!$I$101,(D2318-1)*Spese!$H$101),""))</f>
        <v/>
      </c>
      <c r="F2318" s="40">
        <f>IF(A2318="","",IFERROR(IF(D2318=Spese!$G$101,Spese!$L$101-Spese!$M$101*(Spese!$G$101-1),Spese!$M$101),""))</f>
        <v/>
      </c>
      <c r="G2318" s="9">
        <f>IF(A2318="","",IFERROR(IF(Spese!$K$101="Annullato","Annullata",IF(Spese!$K$101="Sospeso","Sospesa",IF(Spese!$K$101="Da valutare","Da valutare",IF(E2318="","Da completare",IF(D2318&lt;=Spese!$J$101,"Saldata",IF(E2318&lt;Parametri!$B$3,"Scaduta",IF(E2318&lt;=Parametri!$B$3+Parametri!$B$4,"In scadenza","Programmata"))))))),"Da completare"))</f>
        <v/>
      </c>
      <c r="H2318" s="27">
        <f>IF(A2318="","",Spese!$D$101)</f>
        <v/>
      </c>
    </row>
    <row r="2319">
      <c r="A2319" s="5">
        <f>IFERROR(IF(OR(Spese!$A$101="",11&gt;Spese!$G$101),"",Spese!$A$101),"")</f>
        <v/>
      </c>
      <c r="B2319" s="23">
        <f>IF(A2319="","",Spese!$B$101)</f>
        <v/>
      </c>
      <c r="C2319" s="23">
        <f>IF(A2319="","",Spese!$C$101)</f>
        <v/>
      </c>
      <c r="D2319" s="6">
        <f>IF(A2319="","",11)</f>
        <v/>
      </c>
      <c r="E2319" s="21">
        <f>IF(A2319="","",IFERROR(EDATE(Spese!$I$101,(D2319-1)*Spese!$H$101),""))</f>
        <v/>
      </c>
      <c r="F2319" s="38">
        <f>IF(A2319="","",IFERROR(IF(D2319=Spese!$G$101,Spese!$L$101-Spese!$M$101*(Spese!$G$101-1),Spese!$M$101),""))</f>
        <v/>
      </c>
      <c r="G2319" s="5">
        <f>IF(A2319="","",IFERROR(IF(Spese!$K$101="Annullato","Annullata",IF(Spese!$K$101="Sospeso","Sospesa",IF(Spese!$K$101="Da valutare","Da valutare",IF(E2319="","Da completare",IF(D2319&lt;=Spese!$J$101,"Saldata",IF(E2319&lt;Parametri!$B$3,"Scaduta",IF(E2319&lt;=Parametri!$B$3+Parametri!$B$4,"In scadenza","Programmata"))))))),"Da completare"))</f>
        <v/>
      </c>
      <c r="H2319" s="23">
        <f>IF(A2319="","",Spese!$D$101)</f>
        <v/>
      </c>
    </row>
    <row r="2320">
      <c r="A2320" s="9">
        <f>IFERROR(IF(OR(Spese!$A$101="",12&gt;Spese!$G$101),"",Spese!$A$101),"")</f>
        <v/>
      </c>
      <c r="B2320" s="27">
        <f>IF(A2320="","",Spese!$B$101)</f>
        <v/>
      </c>
      <c r="C2320" s="27">
        <f>IF(A2320="","",Spese!$C$101)</f>
        <v/>
      </c>
      <c r="D2320" s="10">
        <f>IF(A2320="","",12)</f>
        <v/>
      </c>
      <c r="E2320" s="25">
        <f>IF(A2320="","",IFERROR(EDATE(Spese!$I$101,(D2320-1)*Spese!$H$101),""))</f>
        <v/>
      </c>
      <c r="F2320" s="40">
        <f>IF(A2320="","",IFERROR(IF(D2320=Spese!$G$101,Spese!$L$101-Spese!$M$101*(Spese!$G$101-1),Spese!$M$101),""))</f>
        <v/>
      </c>
      <c r="G2320" s="9">
        <f>IF(A2320="","",IFERROR(IF(Spese!$K$101="Annullato","Annullata",IF(Spese!$K$101="Sospeso","Sospesa",IF(Spese!$K$101="Da valutare","Da valutare",IF(E2320="","Da completare",IF(D2320&lt;=Spese!$J$101,"Saldata",IF(E2320&lt;Parametri!$B$3,"Scaduta",IF(E2320&lt;=Parametri!$B$3+Parametri!$B$4,"In scadenza","Programmata"))))))),"Da completare"))</f>
        <v/>
      </c>
      <c r="H2320" s="27">
        <f>IF(A2320="","",Spese!$D$101)</f>
        <v/>
      </c>
    </row>
    <row r="2321">
      <c r="A2321" s="5">
        <f>IFERROR(IF(OR(Spese!$A$101="",13&gt;Spese!$G$101),"",Spese!$A$101),"")</f>
        <v/>
      </c>
      <c r="B2321" s="23">
        <f>IF(A2321="","",Spese!$B$101)</f>
        <v/>
      </c>
      <c r="C2321" s="23">
        <f>IF(A2321="","",Spese!$C$101)</f>
        <v/>
      </c>
      <c r="D2321" s="6">
        <f>IF(A2321="","",13)</f>
        <v/>
      </c>
      <c r="E2321" s="21">
        <f>IF(A2321="","",IFERROR(EDATE(Spese!$I$101,(D2321-1)*Spese!$H$101),""))</f>
        <v/>
      </c>
      <c r="F2321" s="38">
        <f>IF(A2321="","",IFERROR(IF(D2321=Spese!$G$101,Spese!$L$101-Spese!$M$101*(Spese!$G$101-1),Spese!$M$101),""))</f>
        <v/>
      </c>
      <c r="G2321" s="5">
        <f>IF(A2321="","",IFERROR(IF(Spese!$K$101="Annullato","Annullata",IF(Spese!$K$101="Sospeso","Sospesa",IF(Spese!$K$101="Da valutare","Da valutare",IF(E2321="","Da completare",IF(D2321&lt;=Spese!$J$101,"Saldata",IF(E2321&lt;Parametri!$B$3,"Scaduta",IF(E2321&lt;=Parametri!$B$3+Parametri!$B$4,"In scadenza","Programmata"))))))),"Da completare"))</f>
        <v/>
      </c>
      <c r="H2321" s="23">
        <f>IF(A2321="","",Spese!$D$101)</f>
        <v/>
      </c>
    </row>
    <row r="2322">
      <c r="A2322" s="9">
        <f>IFERROR(IF(OR(Spese!$A$101="",14&gt;Spese!$G$101),"",Spese!$A$101),"")</f>
        <v/>
      </c>
      <c r="B2322" s="27">
        <f>IF(A2322="","",Spese!$B$101)</f>
        <v/>
      </c>
      <c r="C2322" s="27">
        <f>IF(A2322="","",Spese!$C$101)</f>
        <v/>
      </c>
      <c r="D2322" s="10">
        <f>IF(A2322="","",14)</f>
        <v/>
      </c>
      <c r="E2322" s="25">
        <f>IF(A2322="","",IFERROR(EDATE(Spese!$I$101,(D2322-1)*Spese!$H$101),""))</f>
        <v/>
      </c>
      <c r="F2322" s="40">
        <f>IF(A2322="","",IFERROR(IF(D2322=Spese!$G$101,Spese!$L$101-Spese!$M$101*(Spese!$G$101-1),Spese!$M$101),""))</f>
        <v/>
      </c>
      <c r="G2322" s="9">
        <f>IF(A2322="","",IFERROR(IF(Spese!$K$101="Annullato","Annullata",IF(Spese!$K$101="Sospeso","Sospesa",IF(Spese!$K$101="Da valutare","Da valutare",IF(E2322="","Da completare",IF(D2322&lt;=Spese!$J$101,"Saldata",IF(E2322&lt;Parametri!$B$3,"Scaduta",IF(E2322&lt;=Parametri!$B$3+Parametri!$B$4,"In scadenza","Programmata"))))))),"Da completare"))</f>
        <v/>
      </c>
      <c r="H2322" s="27">
        <f>IF(A2322="","",Spese!$D$101)</f>
        <v/>
      </c>
    </row>
    <row r="2323">
      <c r="A2323" s="5">
        <f>IFERROR(IF(OR(Spese!$A$101="",15&gt;Spese!$G$101),"",Spese!$A$101),"")</f>
        <v/>
      </c>
      <c r="B2323" s="23">
        <f>IF(A2323="","",Spese!$B$101)</f>
        <v/>
      </c>
      <c r="C2323" s="23">
        <f>IF(A2323="","",Spese!$C$101)</f>
        <v/>
      </c>
      <c r="D2323" s="6">
        <f>IF(A2323="","",15)</f>
        <v/>
      </c>
      <c r="E2323" s="21">
        <f>IF(A2323="","",IFERROR(EDATE(Spese!$I$101,(D2323-1)*Spese!$H$101),""))</f>
        <v/>
      </c>
      <c r="F2323" s="38">
        <f>IF(A2323="","",IFERROR(IF(D2323=Spese!$G$101,Spese!$L$101-Spese!$M$101*(Spese!$G$101-1),Spese!$M$101),""))</f>
        <v/>
      </c>
      <c r="G2323" s="5">
        <f>IF(A2323="","",IFERROR(IF(Spese!$K$101="Annullato","Annullata",IF(Spese!$K$101="Sospeso","Sospesa",IF(Spese!$K$101="Da valutare","Da valutare",IF(E2323="","Da completare",IF(D2323&lt;=Spese!$J$101,"Saldata",IF(E2323&lt;Parametri!$B$3,"Scaduta",IF(E2323&lt;=Parametri!$B$3+Parametri!$B$4,"In scadenza","Programmata"))))))),"Da completare"))</f>
        <v/>
      </c>
      <c r="H2323" s="23">
        <f>IF(A2323="","",Spese!$D$101)</f>
        <v/>
      </c>
    </row>
    <row r="2324">
      <c r="A2324" s="9">
        <f>IFERROR(IF(OR(Spese!$A$101="",16&gt;Spese!$G$101),"",Spese!$A$101),"")</f>
        <v/>
      </c>
      <c r="B2324" s="27">
        <f>IF(A2324="","",Spese!$B$101)</f>
        <v/>
      </c>
      <c r="C2324" s="27">
        <f>IF(A2324="","",Spese!$C$101)</f>
        <v/>
      </c>
      <c r="D2324" s="10">
        <f>IF(A2324="","",16)</f>
        <v/>
      </c>
      <c r="E2324" s="25">
        <f>IF(A2324="","",IFERROR(EDATE(Spese!$I$101,(D2324-1)*Spese!$H$101),""))</f>
        <v/>
      </c>
      <c r="F2324" s="40">
        <f>IF(A2324="","",IFERROR(IF(D2324=Spese!$G$101,Spese!$L$101-Spese!$M$101*(Spese!$G$101-1),Spese!$M$101),""))</f>
        <v/>
      </c>
      <c r="G2324" s="9">
        <f>IF(A2324="","",IFERROR(IF(Spese!$K$101="Annullato","Annullata",IF(Spese!$K$101="Sospeso","Sospesa",IF(Spese!$K$101="Da valutare","Da valutare",IF(E2324="","Da completare",IF(D2324&lt;=Spese!$J$101,"Saldata",IF(E2324&lt;Parametri!$B$3,"Scaduta",IF(E2324&lt;=Parametri!$B$3+Parametri!$B$4,"In scadenza","Programmata"))))))),"Da completare"))</f>
        <v/>
      </c>
      <c r="H2324" s="27">
        <f>IF(A2324="","",Spese!$D$101)</f>
        <v/>
      </c>
    </row>
    <row r="2325">
      <c r="A2325" s="5">
        <f>IFERROR(IF(OR(Spese!$A$101="",17&gt;Spese!$G$101),"",Spese!$A$101),"")</f>
        <v/>
      </c>
      <c r="B2325" s="23">
        <f>IF(A2325="","",Spese!$B$101)</f>
        <v/>
      </c>
      <c r="C2325" s="23">
        <f>IF(A2325="","",Spese!$C$101)</f>
        <v/>
      </c>
      <c r="D2325" s="6">
        <f>IF(A2325="","",17)</f>
        <v/>
      </c>
      <c r="E2325" s="21">
        <f>IF(A2325="","",IFERROR(EDATE(Spese!$I$101,(D2325-1)*Spese!$H$101),""))</f>
        <v/>
      </c>
      <c r="F2325" s="38">
        <f>IF(A2325="","",IFERROR(IF(D2325=Spese!$G$101,Spese!$L$101-Spese!$M$101*(Spese!$G$101-1),Spese!$M$101),""))</f>
        <v/>
      </c>
      <c r="G2325" s="5">
        <f>IF(A2325="","",IFERROR(IF(Spese!$K$101="Annullato","Annullata",IF(Spese!$K$101="Sospeso","Sospesa",IF(Spese!$K$101="Da valutare","Da valutare",IF(E2325="","Da completare",IF(D2325&lt;=Spese!$J$101,"Saldata",IF(E2325&lt;Parametri!$B$3,"Scaduta",IF(E2325&lt;=Parametri!$B$3+Parametri!$B$4,"In scadenza","Programmata"))))))),"Da completare"))</f>
        <v/>
      </c>
      <c r="H2325" s="23">
        <f>IF(A2325="","",Spese!$D$101)</f>
        <v/>
      </c>
    </row>
    <row r="2326">
      <c r="A2326" s="9">
        <f>IFERROR(IF(OR(Spese!$A$101="",18&gt;Spese!$G$101),"",Spese!$A$101),"")</f>
        <v/>
      </c>
      <c r="B2326" s="27">
        <f>IF(A2326="","",Spese!$B$101)</f>
        <v/>
      </c>
      <c r="C2326" s="27">
        <f>IF(A2326="","",Spese!$C$101)</f>
        <v/>
      </c>
      <c r="D2326" s="10">
        <f>IF(A2326="","",18)</f>
        <v/>
      </c>
      <c r="E2326" s="25">
        <f>IF(A2326="","",IFERROR(EDATE(Spese!$I$101,(D2326-1)*Spese!$H$101),""))</f>
        <v/>
      </c>
      <c r="F2326" s="40">
        <f>IF(A2326="","",IFERROR(IF(D2326=Spese!$G$101,Spese!$L$101-Spese!$M$101*(Spese!$G$101-1),Spese!$M$101),""))</f>
        <v/>
      </c>
      <c r="G2326" s="9">
        <f>IF(A2326="","",IFERROR(IF(Spese!$K$101="Annullato","Annullata",IF(Spese!$K$101="Sospeso","Sospesa",IF(Spese!$K$101="Da valutare","Da valutare",IF(E2326="","Da completare",IF(D2326&lt;=Spese!$J$101,"Saldata",IF(E2326&lt;Parametri!$B$3,"Scaduta",IF(E2326&lt;=Parametri!$B$3+Parametri!$B$4,"In scadenza","Programmata"))))))),"Da completare"))</f>
        <v/>
      </c>
      <c r="H2326" s="27">
        <f>IF(A2326="","",Spese!$D$101)</f>
        <v/>
      </c>
    </row>
    <row r="2327">
      <c r="A2327" s="5">
        <f>IFERROR(IF(OR(Spese!$A$101="",19&gt;Spese!$G$101),"",Spese!$A$101),"")</f>
        <v/>
      </c>
      <c r="B2327" s="23">
        <f>IF(A2327="","",Spese!$B$101)</f>
        <v/>
      </c>
      <c r="C2327" s="23">
        <f>IF(A2327="","",Spese!$C$101)</f>
        <v/>
      </c>
      <c r="D2327" s="6">
        <f>IF(A2327="","",19)</f>
        <v/>
      </c>
      <c r="E2327" s="21">
        <f>IF(A2327="","",IFERROR(EDATE(Spese!$I$101,(D2327-1)*Spese!$H$101),""))</f>
        <v/>
      </c>
      <c r="F2327" s="38">
        <f>IF(A2327="","",IFERROR(IF(D2327=Spese!$G$101,Spese!$L$101-Spese!$M$101*(Spese!$G$101-1),Spese!$M$101),""))</f>
        <v/>
      </c>
      <c r="G2327" s="5">
        <f>IF(A2327="","",IFERROR(IF(Spese!$K$101="Annullato","Annullata",IF(Spese!$K$101="Sospeso","Sospesa",IF(Spese!$K$101="Da valutare","Da valutare",IF(E2327="","Da completare",IF(D2327&lt;=Spese!$J$101,"Saldata",IF(E2327&lt;Parametri!$B$3,"Scaduta",IF(E2327&lt;=Parametri!$B$3+Parametri!$B$4,"In scadenza","Programmata"))))))),"Da completare"))</f>
        <v/>
      </c>
      <c r="H2327" s="23">
        <f>IF(A2327="","",Spese!$D$101)</f>
        <v/>
      </c>
    </row>
    <row r="2328">
      <c r="A2328" s="9">
        <f>IFERROR(IF(OR(Spese!$A$101="",20&gt;Spese!$G$101),"",Spese!$A$101),"")</f>
        <v/>
      </c>
      <c r="B2328" s="27">
        <f>IF(A2328="","",Spese!$B$101)</f>
        <v/>
      </c>
      <c r="C2328" s="27">
        <f>IF(A2328="","",Spese!$C$101)</f>
        <v/>
      </c>
      <c r="D2328" s="10">
        <f>IF(A2328="","",20)</f>
        <v/>
      </c>
      <c r="E2328" s="25">
        <f>IF(A2328="","",IFERROR(EDATE(Spese!$I$101,(D2328-1)*Spese!$H$101),""))</f>
        <v/>
      </c>
      <c r="F2328" s="40">
        <f>IF(A2328="","",IFERROR(IF(D2328=Spese!$G$101,Spese!$L$101-Spese!$M$101*(Spese!$G$101-1),Spese!$M$101),""))</f>
        <v/>
      </c>
      <c r="G2328" s="9">
        <f>IF(A2328="","",IFERROR(IF(Spese!$K$101="Annullato","Annullata",IF(Spese!$K$101="Sospeso","Sospesa",IF(Spese!$K$101="Da valutare","Da valutare",IF(E2328="","Da completare",IF(D2328&lt;=Spese!$J$101,"Saldata",IF(E2328&lt;Parametri!$B$3,"Scaduta",IF(E2328&lt;=Parametri!$B$3+Parametri!$B$4,"In scadenza","Programmata"))))))),"Da completare"))</f>
        <v/>
      </c>
      <c r="H2328" s="27">
        <f>IF(A2328="","",Spese!$D$101)</f>
        <v/>
      </c>
    </row>
    <row r="2329">
      <c r="A2329" s="5">
        <f>IFERROR(IF(OR(Spese!$A$101="",21&gt;Spese!$G$101),"",Spese!$A$101),"")</f>
        <v/>
      </c>
      <c r="B2329" s="23">
        <f>IF(A2329="","",Spese!$B$101)</f>
        <v/>
      </c>
      <c r="C2329" s="23">
        <f>IF(A2329="","",Spese!$C$101)</f>
        <v/>
      </c>
      <c r="D2329" s="6">
        <f>IF(A2329="","",21)</f>
        <v/>
      </c>
      <c r="E2329" s="21">
        <f>IF(A2329="","",IFERROR(EDATE(Spese!$I$101,(D2329-1)*Spese!$H$101),""))</f>
        <v/>
      </c>
      <c r="F2329" s="38">
        <f>IF(A2329="","",IFERROR(IF(D2329=Spese!$G$101,Spese!$L$101-Spese!$M$101*(Spese!$G$101-1),Spese!$M$101),""))</f>
        <v/>
      </c>
      <c r="G2329" s="5">
        <f>IF(A2329="","",IFERROR(IF(Spese!$K$101="Annullato","Annullata",IF(Spese!$K$101="Sospeso","Sospesa",IF(Spese!$K$101="Da valutare","Da valutare",IF(E2329="","Da completare",IF(D2329&lt;=Spese!$J$101,"Saldata",IF(E2329&lt;Parametri!$B$3,"Scaduta",IF(E2329&lt;=Parametri!$B$3+Parametri!$B$4,"In scadenza","Programmata"))))))),"Da completare"))</f>
        <v/>
      </c>
      <c r="H2329" s="23">
        <f>IF(A2329="","",Spese!$D$101)</f>
        <v/>
      </c>
    </row>
    <row r="2330">
      <c r="A2330" s="9">
        <f>IFERROR(IF(OR(Spese!$A$101="",22&gt;Spese!$G$101),"",Spese!$A$101),"")</f>
        <v/>
      </c>
      <c r="B2330" s="27">
        <f>IF(A2330="","",Spese!$B$101)</f>
        <v/>
      </c>
      <c r="C2330" s="27">
        <f>IF(A2330="","",Spese!$C$101)</f>
        <v/>
      </c>
      <c r="D2330" s="10">
        <f>IF(A2330="","",22)</f>
        <v/>
      </c>
      <c r="E2330" s="25">
        <f>IF(A2330="","",IFERROR(EDATE(Spese!$I$101,(D2330-1)*Spese!$H$101),""))</f>
        <v/>
      </c>
      <c r="F2330" s="40">
        <f>IF(A2330="","",IFERROR(IF(D2330=Spese!$G$101,Spese!$L$101-Spese!$M$101*(Spese!$G$101-1),Spese!$M$101),""))</f>
        <v/>
      </c>
      <c r="G2330" s="9">
        <f>IF(A2330="","",IFERROR(IF(Spese!$K$101="Annullato","Annullata",IF(Spese!$K$101="Sospeso","Sospesa",IF(Spese!$K$101="Da valutare","Da valutare",IF(E2330="","Da completare",IF(D2330&lt;=Spese!$J$101,"Saldata",IF(E2330&lt;Parametri!$B$3,"Scaduta",IF(E2330&lt;=Parametri!$B$3+Parametri!$B$4,"In scadenza","Programmata"))))))),"Da completare"))</f>
        <v/>
      </c>
      <c r="H2330" s="27">
        <f>IF(A2330="","",Spese!$D$101)</f>
        <v/>
      </c>
    </row>
    <row r="2331">
      <c r="A2331" s="5">
        <f>IFERROR(IF(OR(Spese!$A$101="",23&gt;Spese!$G$101),"",Spese!$A$101),"")</f>
        <v/>
      </c>
      <c r="B2331" s="23">
        <f>IF(A2331="","",Spese!$B$101)</f>
        <v/>
      </c>
      <c r="C2331" s="23">
        <f>IF(A2331="","",Spese!$C$101)</f>
        <v/>
      </c>
      <c r="D2331" s="6">
        <f>IF(A2331="","",23)</f>
        <v/>
      </c>
      <c r="E2331" s="21">
        <f>IF(A2331="","",IFERROR(EDATE(Spese!$I$101,(D2331-1)*Spese!$H$101),""))</f>
        <v/>
      </c>
      <c r="F2331" s="38">
        <f>IF(A2331="","",IFERROR(IF(D2331=Spese!$G$101,Spese!$L$101-Spese!$M$101*(Spese!$G$101-1),Spese!$M$101),""))</f>
        <v/>
      </c>
      <c r="G2331" s="5">
        <f>IF(A2331="","",IFERROR(IF(Spese!$K$101="Annullato","Annullata",IF(Spese!$K$101="Sospeso","Sospesa",IF(Spese!$K$101="Da valutare","Da valutare",IF(E2331="","Da completare",IF(D2331&lt;=Spese!$J$101,"Saldata",IF(E2331&lt;Parametri!$B$3,"Scaduta",IF(E2331&lt;=Parametri!$B$3+Parametri!$B$4,"In scadenza","Programmata"))))))),"Da completare"))</f>
        <v/>
      </c>
      <c r="H2331" s="23">
        <f>IF(A2331="","",Spese!$D$101)</f>
        <v/>
      </c>
    </row>
    <row r="2332">
      <c r="A2332" s="9">
        <f>IFERROR(IF(OR(Spese!$A$101="",24&gt;Spese!$G$101),"",Spese!$A$101),"")</f>
        <v/>
      </c>
      <c r="B2332" s="27">
        <f>IF(A2332="","",Spese!$B$101)</f>
        <v/>
      </c>
      <c r="C2332" s="27">
        <f>IF(A2332="","",Spese!$C$101)</f>
        <v/>
      </c>
      <c r="D2332" s="10">
        <f>IF(A2332="","",24)</f>
        <v/>
      </c>
      <c r="E2332" s="25">
        <f>IF(A2332="","",IFERROR(EDATE(Spese!$I$101,(D2332-1)*Spese!$H$101),""))</f>
        <v/>
      </c>
      <c r="F2332" s="40">
        <f>IF(A2332="","",IFERROR(IF(D2332=Spese!$G$101,Spese!$L$101-Spese!$M$101*(Spese!$G$101-1),Spese!$M$101),""))</f>
        <v/>
      </c>
      <c r="G2332" s="9">
        <f>IF(A2332="","",IFERROR(IF(Spese!$K$101="Annullato","Annullata",IF(Spese!$K$101="Sospeso","Sospesa",IF(Spese!$K$101="Da valutare","Da valutare",IF(E2332="","Da completare",IF(D2332&lt;=Spese!$J$101,"Saldata",IF(E2332&lt;Parametri!$B$3,"Scaduta",IF(E2332&lt;=Parametri!$B$3+Parametri!$B$4,"In scadenza","Programmata"))))))),"Da completare"))</f>
        <v/>
      </c>
      <c r="H2332" s="27">
        <f>IF(A2332="","",Spese!$D$101)</f>
        <v/>
      </c>
    </row>
    <row r="2333">
      <c r="A2333" s="5">
        <f>IFERROR(IF(OR(Spese!$A$102="",1&gt;Spese!$G$102),"",Spese!$A$102),"")</f>
        <v/>
      </c>
      <c r="B2333" s="23">
        <f>IF(A2333="","",Spese!$B$102)</f>
        <v/>
      </c>
      <c r="C2333" s="23">
        <f>IF(A2333="","",Spese!$C$102)</f>
        <v/>
      </c>
      <c r="D2333" s="6">
        <f>IF(A2333="","",1)</f>
        <v/>
      </c>
      <c r="E2333" s="21">
        <f>IF(A2333="","",IFERROR(EDATE(Spese!$I$102,(D2333-1)*Spese!$H$102),""))</f>
        <v/>
      </c>
      <c r="F2333" s="38">
        <f>IF(A2333="","",IFERROR(IF(D2333=Spese!$G$102,Spese!$L$102-Spese!$M$102*(Spese!$G$102-1),Spese!$M$102),""))</f>
        <v/>
      </c>
      <c r="G2333" s="5">
        <f>IF(A2333="","",IFERROR(IF(Spese!$K$102="Annullato","Annullata",IF(Spese!$K$102="Sospeso","Sospesa",IF(Spese!$K$102="Da valutare","Da valutare",IF(E2333="","Da completare",IF(D2333&lt;=Spese!$J$102,"Saldata",IF(E2333&lt;Parametri!$B$3,"Scaduta",IF(E2333&lt;=Parametri!$B$3+Parametri!$B$4,"In scadenza","Programmata"))))))),"Da completare"))</f>
        <v/>
      </c>
      <c r="H2333" s="23">
        <f>IF(A2333="","",Spese!$D$102)</f>
        <v/>
      </c>
    </row>
    <row r="2334">
      <c r="A2334" s="9">
        <f>IFERROR(IF(OR(Spese!$A$102="",2&gt;Spese!$G$102),"",Spese!$A$102),"")</f>
        <v/>
      </c>
      <c r="B2334" s="27">
        <f>IF(A2334="","",Spese!$B$102)</f>
        <v/>
      </c>
      <c r="C2334" s="27">
        <f>IF(A2334="","",Spese!$C$102)</f>
        <v/>
      </c>
      <c r="D2334" s="10">
        <f>IF(A2334="","",2)</f>
        <v/>
      </c>
      <c r="E2334" s="25">
        <f>IF(A2334="","",IFERROR(EDATE(Spese!$I$102,(D2334-1)*Spese!$H$102),""))</f>
        <v/>
      </c>
      <c r="F2334" s="40">
        <f>IF(A2334="","",IFERROR(IF(D2334=Spese!$G$102,Spese!$L$102-Spese!$M$102*(Spese!$G$102-1),Spese!$M$102),""))</f>
        <v/>
      </c>
      <c r="G2334" s="9">
        <f>IF(A2334="","",IFERROR(IF(Spese!$K$102="Annullato","Annullata",IF(Spese!$K$102="Sospeso","Sospesa",IF(Spese!$K$102="Da valutare","Da valutare",IF(E2334="","Da completare",IF(D2334&lt;=Spese!$J$102,"Saldata",IF(E2334&lt;Parametri!$B$3,"Scaduta",IF(E2334&lt;=Parametri!$B$3+Parametri!$B$4,"In scadenza","Programmata"))))))),"Da completare"))</f>
        <v/>
      </c>
      <c r="H2334" s="27">
        <f>IF(A2334="","",Spese!$D$102)</f>
        <v/>
      </c>
    </row>
    <row r="2335">
      <c r="A2335" s="5">
        <f>IFERROR(IF(OR(Spese!$A$102="",3&gt;Spese!$G$102),"",Spese!$A$102),"")</f>
        <v/>
      </c>
      <c r="B2335" s="23">
        <f>IF(A2335="","",Spese!$B$102)</f>
        <v/>
      </c>
      <c r="C2335" s="23">
        <f>IF(A2335="","",Spese!$C$102)</f>
        <v/>
      </c>
      <c r="D2335" s="6">
        <f>IF(A2335="","",3)</f>
        <v/>
      </c>
      <c r="E2335" s="21">
        <f>IF(A2335="","",IFERROR(EDATE(Spese!$I$102,(D2335-1)*Spese!$H$102),""))</f>
        <v/>
      </c>
      <c r="F2335" s="38">
        <f>IF(A2335="","",IFERROR(IF(D2335=Spese!$G$102,Spese!$L$102-Spese!$M$102*(Spese!$G$102-1),Spese!$M$102),""))</f>
        <v/>
      </c>
      <c r="G2335" s="5">
        <f>IF(A2335="","",IFERROR(IF(Spese!$K$102="Annullato","Annullata",IF(Spese!$K$102="Sospeso","Sospesa",IF(Spese!$K$102="Da valutare","Da valutare",IF(E2335="","Da completare",IF(D2335&lt;=Spese!$J$102,"Saldata",IF(E2335&lt;Parametri!$B$3,"Scaduta",IF(E2335&lt;=Parametri!$B$3+Parametri!$B$4,"In scadenza","Programmata"))))))),"Da completare"))</f>
        <v/>
      </c>
      <c r="H2335" s="23">
        <f>IF(A2335="","",Spese!$D$102)</f>
        <v/>
      </c>
    </row>
    <row r="2336">
      <c r="A2336" s="9">
        <f>IFERROR(IF(OR(Spese!$A$102="",4&gt;Spese!$G$102),"",Spese!$A$102),"")</f>
        <v/>
      </c>
      <c r="B2336" s="27">
        <f>IF(A2336="","",Spese!$B$102)</f>
        <v/>
      </c>
      <c r="C2336" s="27">
        <f>IF(A2336="","",Spese!$C$102)</f>
        <v/>
      </c>
      <c r="D2336" s="10">
        <f>IF(A2336="","",4)</f>
        <v/>
      </c>
      <c r="E2336" s="25">
        <f>IF(A2336="","",IFERROR(EDATE(Spese!$I$102,(D2336-1)*Spese!$H$102),""))</f>
        <v/>
      </c>
      <c r="F2336" s="40">
        <f>IF(A2336="","",IFERROR(IF(D2336=Spese!$G$102,Spese!$L$102-Spese!$M$102*(Spese!$G$102-1),Spese!$M$102),""))</f>
        <v/>
      </c>
      <c r="G2336" s="9">
        <f>IF(A2336="","",IFERROR(IF(Spese!$K$102="Annullato","Annullata",IF(Spese!$K$102="Sospeso","Sospesa",IF(Spese!$K$102="Da valutare","Da valutare",IF(E2336="","Da completare",IF(D2336&lt;=Spese!$J$102,"Saldata",IF(E2336&lt;Parametri!$B$3,"Scaduta",IF(E2336&lt;=Parametri!$B$3+Parametri!$B$4,"In scadenza","Programmata"))))))),"Da completare"))</f>
        <v/>
      </c>
      <c r="H2336" s="27">
        <f>IF(A2336="","",Spese!$D$102)</f>
        <v/>
      </c>
    </row>
    <row r="2337">
      <c r="A2337" s="5">
        <f>IFERROR(IF(OR(Spese!$A$102="",5&gt;Spese!$G$102),"",Spese!$A$102),"")</f>
        <v/>
      </c>
      <c r="B2337" s="23">
        <f>IF(A2337="","",Spese!$B$102)</f>
        <v/>
      </c>
      <c r="C2337" s="23">
        <f>IF(A2337="","",Spese!$C$102)</f>
        <v/>
      </c>
      <c r="D2337" s="6">
        <f>IF(A2337="","",5)</f>
        <v/>
      </c>
      <c r="E2337" s="21">
        <f>IF(A2337="","",IFERROR(EDATE(Spese!$I$102,(D2337-1)*Spese!$H$102),""))</f>
        <v/>
      </c>
      <c r="F2337" s="38">
        <f>IF(A2337="","",IFERROR(IF(D2337=Spese!$G$102,Spese!$L$102-Spese!$M$102*(Spese!$G$102-1),Spese!$M$102),""))</f>
        <v/>
      </c>
      <c r="G2337" s="5">
        <f>IF(A2337="","",IFERROR(IF(Spese!$K$102="Annullato","Annullata",IF(Spese!$K$102="Sospeso","Sospesa",IF(Spese!$K$102="Da valutare","Da valutare",IF(E2337="","Da completare",IF(D2337&lt;=Spese!$J$102,"Saldata",IF(E2337&lt;Parametri!$B$3,"Scaduta",IF(E2337&lt;=Parametri!$B$3+Parametri!$B$4,"In scadenza","Programmata"))))))),"Da completare"))</f>
        <v/>
      </c>
      <c r="H2337" s="23">
        <f>IF(A2337="","",Spese!$D$102)</f>
        <v/>
      </c>
    </row>
    <row r="2338">
      <c r="A2338" s="9">
        <f>IFERROR(IF(OR(Spese!$A$102="",6&gt;Spese!$G$102),"",Spese!$A$102),"")</f>
        <v/>
      </c>
      <c r="B2338" s="27">
        <f>IF(A2338="","",Spese!$B$102)</f>
        <v/>
      </c>
      <c r="C2338" s="27">
        <f>IF(A2338="","",Spese!$C$102)</f>
        <v/>
      </c>
      <c r="D2338" s="10">
        <f>IF(A2338="","",6)</f>
        <v/>
      </c>
      <c r="E2338" s="25">
        <f>IF(A2338="","",IFERROR(EDATE(Spese!$I$102,(D2338-1)*Spese!$H$102),""))</f>
        <v/>
      </c>
      <c r="F2338" s="40">
        <f>IF(A2338="","",IFERROR(IF(D2338=Spese!$G$102,Spese!$L$102-Spese!$M$102*(Spese!$G$102-1),Spese!$M$102),""))</f>
        <v/>
      </c>
      <c r="G2338" s="9">
        <f>IF(A2338="","",IFERROR(IF(Spese!$K$102="Annullato","Annullata",IF(Spese!$K$102="Sospeso","Sospesa",IF(Spese!$K$102="Da valutare","Da valutare",IF(E2338="","Da completare",IF(D2338&lt;=Spese!$J$102,"Saldata",IF(E2338&lt;Parametri!$B$3,"Scaduta",IF(E2338&lt;=Parametri!$B$3+Parametri!$B$4,"In scadenza","Programmata"))))))),"Da completare"))</f>
        <v/>
      </c>
      <c r="H2338" s="27">
        <f>IF(A2338="","",Spese!$D$102)</f>
        <v/>
      </c>
    </row>
    <row r="2339">
      <c r="A2339" s="5">
        <f>IFERROR(IF(OR(Spese!$A$102="",7&gt;Spese!$G$102),"",Spese!$A$102),"")</f>
        <v/>
      </c>
      <c r="B2339" s="23">
        <f>IF(A2339="","",Spese!$B$102)</f>
        <v/>
      </c>
      <c r="C2339" s="23">
        <f>IF(A2339="","",Spese!$C$102)</f>
        <v/>
      </c>
      <c r="D2339" s="6">
        <f>IF(A2339="","",7)</f>
        <v/>
      </c>
      <c r="E2339" s="21">
        <f>IF(A2339="","",IFERROR(EDATE(Spese!$I$102,(D2339-1)*Spese!$H$102),""))</f>
        <v/>
      </c>
      <c r="F2339" s="38">
        <f>IF(A2339="","",IFERROR(IF(D2339=Spese!$G$102,Spese!$L$102-Spese!$M$102*(Spese!$G$102-1),Spese!$M$102),""))</f>
        <v/>
      </c>
      <c r="G2339" s="5">
        <f>IF(A2339="","",IFERROR(IF(Spese!$K$102="Annullato","Annullata",IF(Spese!$K$102="Sospeso","Sospesa",IF(Spese!$K$102="Da valutare","Da valutare",IF(E2339="","Da completare",IF(D2339&lt;=Spese!$J$102,"Saldata",IF(E2339&lt;Parametri!$B$3,"Scaduta",IF(E2339&lt;=Parametri!$B$3+Parametri!$B$4,"In scadenza","Programmata"))))))),"Da completare"))</f>
        <v/>
      </c>
      <c r="H2339" s="23">
        <f>IF(A2339="","",Spese!$D$102)</f>
        <v/>
      </c>
    </row>
    <row r="2340">
      <c r="A2340" s="9">
        <f>IFERROR(IF(OR(Spese!$A$102="",8&gt;Spese!$G$102),"",Spese!$A$102),"")</f>
        <v/>
      </c>
      <c r="B2340" s="27">
        <f>IF(A2340="","",Spese!$B$102)</f>
        <v/>
      </c>
      <c r="C2340" s="27">
        <f>IF(A2340="","",Spese!$C$102)</f>
        <v/>
      </c>
      <c r="D2340" s="10">
        <f>IF(A2340="","",8)</f>
        <v/>
      </c>
      <c r="E2340" s="25">
        <f>IF(A2340="","",IFERROR(EDATE(Spese!$I$102,(D2340-1)*Spese!$H$102),""))</f>
        <v/>
      </c>
      <c r="F2340" s="40">
        <f>IF(A2340="","",IFERROR(IF(D2340=Spese!$G$102,Spese!$L$102-Spese!$M$102*(Spese!$G$102-1),Spese!$M$102),""))</f>
        <v/>
      </c>
      <c r="G2340" s="9">
        <f>IF(A2340="","",IFERROR(IF(Spese!$K$102="Annullato","Annullata",IF(Spese!$K$102="Sospeso","Sospesa",IF(Spese!$K$102="Da valutare","Da valutare",IF(E2340="","Da completare",IF(D2340&lt;=Spese!$J$102,"Saldata",IF(E2340&lt;Parametri!$B$3,"Scaduta",IF(E2340&lt;=Parametri!$B$3+Parametri!$B$4,"In scadenza","Programmata"))))))),"Da completare"))</f>
        <v/>
      </c>
      <c r="H2340" s="27">
        <f>IF(A2340="","",Spese!$D$102)</f>
        <v/>
      </c>
    </row>
    <row r="2341">
      <c r="A2341" s="5">
        <f>IFERROR(IF(OR(Spese!$A$102="",9&gt;Spese!$G$102),"",Spese!$A$102),"")</f>
        <v/>
      </c>
      <c r="B2341" s="23">
        <f>IF(A2341="","",Spese!$B$102)</f>
        <v/>
      </c>
      <c r="C2341" s="23">
        <f>IF(A2341="","",Spese!$C$102)</f>
        <v/>
      </c>
      <c r="D2341" s="6">
        <f>IF(A2341="","",9)</f>
        <v/>
      </c>
      <c r="E2341" s="21">
        <f>IF(A2341="","",IFERROR(EDATE(Spese!$I$102,(D2341-1)*Spese!$H$102),""))</f>
        <v/>
      </c>
      <c r="F2341" s="38">
        <f>IF(A2341="","",IFERROR(IF(D2341=Spese!$G$102,Spese!$L$102-Spese!$M$102*(Spese!$G$102-1),Spese!$M$102),""))</f>
        <v/>
      </c>
      <c r="G2341" s="5">
        <f>IF(A2341="","",IFERROR(IF(Spese!$K$102="Annullato","Annullata",IF(Spese!$K$102="Sospeso","Sospesa",IF(Spese!$K$102="Da valutare","Da valutare",IF(E2341="","Da completare",IF(D2341&lt;=Spese!$J$102,"Saldata",IF(E2341&lt;Parametri!$B$3,"Scaduta",IF(E2341&lt;=Parametri!$B$3+Parametri!$B$4,"In scadenza","Programmata"))))))),"Da completare"))</f>
        <v/>
      </c>
      <c r="H2341" s="23">
        <f>IF(A2341="","",Spese!$D$102)</f>
        <v/>
      </c>
    </row>
    <row r="2342">
      <c r="A2342" s="9">
        <f>IFERROR(IF(OR(Spese!$A$102="",10&gt;Spese!$G$102),"",Spese!$A$102),"")</f>
        <v/>
      </c>
      <c r="B2342" s="27">
        <f>IF(A2342="","",Spese!$B$102)</f>
        <v/>
      </c>
      <c r="C2342" s="27">
        <f>IF(A2342="","",Spese!$C$102)</f>
        <v/>
      </c>
      <c r="D2342" s="10">
        <f>IF(A2342="","",10)</f>
        <v/>
      </c>
      <c r="E2342" s="25">
        <f>IF(A2342="","",IFERROR(EDATE(Spese!$I$102,(D2342-1)*Spese!$H$102),""))</f>
        <v/>
      </c>
      <c r="F2342" s="40">
        <f>IF(A2342="","",IFERROR(IF(D2342=Spese!$G$102,Spese!$L$102-Spese!$M$102*(Spese!$G$102-1),Spese!$M$102),""))</f>
        <v/>
      </c>
      <c r="G2342" s="9">
        <f>IF(A2342="","",IFERROR(IF(Spese!$K$102="Annullato","Annullata",IF(Spese!$K$102="Sospeso","Sospesa",IF(Spese!$K$102="Da valutare","Da valutare",IF(E2342="","Da completare",IF(D2342&lt;=Spese!$J$102,"Saldata",IF(E2342&lt;Parametri!$B$3,"Scaduta",IF(E2342&lt;=Parametri!$B$3+Parametri!$B$4,"In scadenza","Programmata"))))))),"Da completare"))</f>
        <v/>
      </c>
      <c r="H2342" s="27">
        <f>IF(A2342="","",Spese!$D$102)</f>
        <v/>
      </c>
    </row>
    <row r="2343">
      <c r="A2343" s="5">
        <f>IFERROR(IF(OR(Spese!$A$102="",11&gt;Spese!$G$102),"",Spese!$A$102),"")</f>
        <v/>
      </c>
      <c r="B2343" s="23">
        <f>IF(A2343="","",Spese!$B$102)</f>
        <v/>
      </c>
      <c r="C2343" s="23">
        <f>IF(A2343="","",Spese!$C$102)</f>
        <v/>
      </c>
      <c r="D2343" s="6">
        <f>IF(A2343="","",11)</f>
        <v/>
      </c>
      <c r="E2343" s="21">
        <f>IF(A2343="","",IFERROR(EDATE(Spese!$I$102,(D2343-1)*Spese!$H$102),""))</f>
        <v/>
      </c>
      <c r="F2343" s="38">
        <f>IF(A2343="","",IFERROR(IF(D2343=Spese!$G$102,Spese!$L$102-Spese!$M$102*(Spese!$G$102-1),Spese!$M$102),""))</f>
        <v/>
      </c>
      <c r="G2343" s="5">
        <f>IF(A2343="","",IFERROR(IF(Spese!$K$102="Annullato","Annullata",IF(Spese!$K$102="Sospeso","Sospesa",IF(Spese!$K$102="Da valutare","Da valutare",IF(E2343="","Da completare",IF(D2343&lt;=Spese!$J$102,"Saldata",IF(E2343&lt;Parametri!$B$3,"Scaduta",IF(E2343&lt;=Parametri!$B$3+Parametri!$B$4,"In scadenza","Programmata"))))))),"Da completare"))</f>
        <v/>
      </c>
      <c r="H2343" s="23">
        <f>IF(A2343="","",Spese!$D$102)</f>
        <v/>
      </c>
    </row>
    <row r="2344">
      <c r="A2344" s="9">
        <f>IFERROR(IF(OR(Spese!$A$102="",12&gt;Spese!$G$102),"",Spese!$A$102),"")</f>
        <v/>
      </c>
      <c r="B2344" s="27">
        <f>IF(A2344="","",Spese!$B$102)</f>
        <v/>
      </c>
      <c r="C2344" s="27">
        <f>IF(A2344="","",Spese!$C$102)</f>
        <v/>
      </c>
      <c r="D2344" s="10">
        <f>IF(A2344="","",12)</f>
        <v/>
      </c>
      <c r="E2344" s="25">
        <f>IF(A2344="","",IFERROR(EDATE(Spese!$I$102,(D2344-1)*Spese!$H$102),""))</f>
        <v/>
      </c>
      <c r="F2344" s="40">
        <f>IF(A2344="","",IFERROR(IF(D2344=Spese!$G$102,Spese!$L$102-Spese!$M$102*(Spese!$G$102-1),Spese!$M$102),""))</f>
        <v/>
      </c>
      <c r="G2344" s="9">
        <f>IF(A2344="","",IFERROR(IF(Spese!$K$102="Annullato","Annullata",IF(Spese!$K$102="Sospeso","Sospesa",IF(Spese!$K$102="Da valutare","Da valutare",IF(E2344="","Da completare",IF(D2344&lt;=Spese!$J$102,"Saldata",IF(E2344&lt;Parametri!$B$3,"Scaduta",IF(E2344&lt;=Parametri!$B$3+Parametri!$B$4,"In scadenza","Programmata"))))))),"Da completare"))</f>
        <v/>
      </c>
      <c r="H2344" s="27">
        <f>IF(A2344="","",Spese!$D$102)</f>
        <v/>
      </c>
    </row>
    <row r="2345">
      <c r="A2345" s="5">
        <f>IFERROR(IF(OR(Spese!$A$102="",13&gt;Spese!$G$102),"",Spese!$A$102),"")</f>
        <v/>
      </c>
      <c r="B2345" s="23">
        <f>IF(A2345="","",Spese!$B$102)</f>
        <v/>
      </c>
      <c r="C2345" s="23">
        <f>IF(A2345="","",Spese!$C$102)</f>
        <v/>
      </c>
      <c r="D2345" s="6">
        <f>IF(A2345="","",13)</f>
        <v/>
      </c>
      <c r="E2345" s="21">
        <f>IF(A2345="","",IFERROR(EDATE(Spese!$I$102,(D2345-1)*Spese!$H$102),""))</f>
        <v/>
      </c>
      <c r="F2345" s="38">
        <f>IF(A2345="","",IFERROR(IF(D2345=Spese!$G$102,Spese!$L$102-Spese!$M$102*(Spese!$G$102-1),Spese!$M$102),""))</f>
        <v/>
      </c>
      <c r="G2345" s="5">
        <f>IF(A2345="","",IFERROR(IF(Spese!$K$102="Annullato","Annullata",IF(Spese!$K$102="Sospeso","Sospesa",IF(Spese!$K$102="Da valutare","Da valutare",IF(E2345="","Da completare",IF(D2345&lt;=Spese!$J$102,"Saldata",IF(E2345&lt;Parametri!$B$3,"Scaduta",IF(E2345&lt;=Parametri!$B$3+Parametri!$B$4,"In scadenza","Programmata"))))))),"Da completare"))</f>
        <v/>
      </c>
      <c r="H2345" s="23">
        <f>IF(A2345="","",Spese!$D$102)</f>
        <v/>
      </c>
    </row>
    <row r="2346">
      <c r="A2346" s="9">
        <f>IFERROR(IF(OR(Spese!$A$102="",14&gt;Spese!$G$102),"",Spese!$A$102),"")</f>
        <v/>
      </c>
      <c r="B2346" s="27">
        <f>IF(A2346="","",Spese!$B$102)</f>
        <v/>
      </c>
      <c r="C2346" s="27">
        <f>IF(A2346="","",Spese!$C$102)</f>
        <v/>
      </c>
      <c r="D2346" s="10">
        <f>IF(A2346="","",14)</f>
        <v/>
      </c>
      <c r="E2346" s="25">
        <f>IF(A2346="","",IFERROR(EDATE(Spese!$I$102,(D2346-1)*Spese!$H$102),""))</f>
        <v/>
      </c>
      <c r="F2346" s="40">
        <f>IF(A2346="","",IFERROR(IF(D2346=Spese!$G$102,Spese!$L$102-Spese!$M$102*(Spese!$G$102-1),Spese!$M$102),""))</f>
        <v/>
      </c>
      <c r="G2346" s="9">
        <f>IF(A2346="","",IFERROR(IF(Spese!$K$102="Annullato","Annullata",IF(Spese!$K$102="Sospeso","Sospesa",IF(Spese!$K$102="Da valutare","Da valutare",IF(E2346="","Da completare",IF(D2346&lt;=Spese!$J$102,"Saldata",IF(E2346&lt;Parametri!$B$3,"Scaduta",IF(E2346&lt;=Parametri!$B$3+Parametri!$B$4,"In scadenza","Programmata"))))))),"Da completare"))</f>
        <v/>
      </c>
      <c r="H2346" s="27">
        <f>IF(A2346="","",Spese!$D$102)</f>
        <v/>
      </c>
    </row>
    <row r="2347">
      <c r="A2347" s="5">
        <f>IFERROR(IF(OR(Spese!$A$102="",15&gt;Spese!$G$102),"",Spese!$A$102),"")</f>
        <v/>
      </c>
      <c r="B2347" s="23">
        <f>IF(A2347="","",Spese!$B$102)</f>
        <v/>
      </c>
      <c r="C2347" s="23">
        <f>IF(A2347="","",Spese!$C$102)</f>
        <v/>
      </c>
      <c r="D2347" s="6">
        <f>IF(A2347="","",15)</f>
        <v/>
      </c>
      <c r="E2347" s="21">
        <f>IF(A2347="","",IFERROR(EDATE(Spese!$I$102,(D2347-1)*Spese!$H$102),""))</f>
        <v/>
      </c>
      <c r="F2347" s="38">
        <f>IF(A2347="","",IFERROR(IF(D2347=Spese!$G$102,Spese!$L$102-Spese!$M$102*(Spese!$G$102-1),Spese!$M$102),""))</f>
        <v/>
      </c>
      <c r="G2347" s="5">
        <f>IF(A2347="","",IFERROR(IF(Spese!$K$102="Annullato","Annullata",IF(Spese!$K$102="Sospeso","Sospesa",IF(Spese!$K$102="Da valutare","Da valutare",IF(E2347="","Da completare",IF(D2347&lt;=Spese!$J$102,"Saldata",IF(E2347&lt;Parametri!$B$3,"Scaduta",IF(E2347&lt;=Parametri!$B$3+Parametri!$B$4,"In scadenza","Programmata"))))))),"Da completare"))</f>
        <v/>
      </c>
      <c r="H2347" s="23">
        <f>IF(A2347="","",Spese!$D$102)</f>
        <v/>
      </c>
    </row>
    <row r="2348">
      <c r="A2348" s="9">
        <f>IFERROR(IF(OR(Spese!$A$102="",16&gt;Spese!$G$102),"",Spese!$A$102),"")</f>
        <v/>
      </c>
      <c r="B2348" s="27">
        <f>IF(A2348="","",Spese!$B$102)</f>
        <v/>
      </c>
      <c r="C2348" s="27">
        <f>IF(A2348="","",Spese!$C$102)</f>
        <v/>
      </c>
      <c r="D2348" s="10">
        <f>IF(A2348="","",16)</f>
        <v/>
      </c>
      <c r="E2348" s="25">
        <f>IF(A2348="","",IFERROR(EDATE(Spese!$I$102,(D2348-1)*Spese!$H$102),""))</f>
        <v/>
      </c>
      <c r="F2348" s="40">
        <f>IF(A2348="","",IFERROR(IF(D2348=Spese!$G$102,Spese!$L$102-Spese!$M$102*(Spese!$G$102-1),Spese!$M$102),""))</f>
        <v/>
      </c>
      <c r="G2348" s="9">
        <f>IF(A2348="","",IFERROR(IF(Spese!$K$102="Annullato","Annullata",IF(Spese!$K$102="Sospeso","Sospesa",IF(Spese!$K$102="Da valutare","Da valutare",IF(E2348="","Da completare",IF(D2348&lt;=Spese!$J$102,"Saldata",IF(E2348&lt;Parametri!$B$3,"Scaduta",IF(E2348&lt;=Parametri!$B$3+Parametri!$B$4,"In scadenza","Programmata"))))))),"Da completare"))</f>
        <v/>
      </c>
      <c r="H2348" s="27">
        <f>IF(A2348="","",Spese!$D$102)</f>
        <v/>
      </c>
    </row>
    <row r="2349">
      <c r="A2349" s="5">
        <f>IFERROR(IF(OR(Spese!$A$102="",17&gt;Spese!$G$102),"",Spese!$A$102),"")</f>
        <v/>
      </c>
      <c r="B2349" s="23">
        <f>IF(A2349="","",Spese!$B$102)</f>
        <v/>
      </c>
      <c r="C2349" s="23">
        <f>IF(A2349="","",Spese!$C$102)</f>
        <v/>
      </c>
      <c r="D2349" s="6">
        <f>IF(A2349="","",17)</f>
        <v/>
      </c>
      <c r="E2349" s="21">
        <f>IF(A2349="","",IFERROR(EDATE(Spese!$I$102,(D2349-1)*Spese!$H$102),""))</f>
        <v/>
      </c>
      <c r="F2349" s="38">
        <f>IF(A2349="","",IFERROR(IF(D2349=Spese!$G$102,Spese!$L$102-Spese!$M$102*(Spese!$G$102-1),Spese!$M$102),""))</f>
        <v/>
      </c>
      <c r="G2349" s="5">
        <f>IF(A2349="","",IFERROR(IF(Spese!$K$102="Annullato","Annullata",IF(Spese!$K$102="Sospeso","Sospesa",IF(Spese!$K$102="Da valutare","Da valutare",IF(E2349="","Da completare",IF(D2349&lt;=Spese!$J$102,"Saldata",IF(E2349&lt;Parametri!$B$3,"Scaduta",IF(E2349&lt;=Parametri!$B$3+Parametri!$B$4,"In scadenza","Programmata"))))))),"Da completare"))</f>
        <v/>
      </c>
      <c r="H2349" s="23">
        <f>IF(A2349="","",Spese!$D$102)</f>
        <v/>
      </c>
    </row>
    <row r="2350">
      <c r="A2350" s="9">
        <f>IFERROR(IF(OR(Spese!$A$102="",18&gt;Spese!$G$102),"",Spese!$A$102),"")</f>
        <v/>
      </c>
      <c r="B2350" s="27">
        <f>IF(A2350="","",Spese!$B$102)</f>
        <v/>
      </c>
      <c r="C2350" s="27">
        <f>IF(A2350="","",Spese!$C$102)</f>
        <v/>
      </c>
      <c r="D2350" s="10">
        <f>IF(A2350="","",18)</f>
        <v/>
      </c>
      <c r="E2350" s="25">
        <f>IF(A2350="","",IFERROR(EDATE(Spese!$I$102,(D2350-1)*Spese!$H$102),""))</f>
        <v/>
      </c>
      <c r="F2350" s="40">
        <f>IF(A2350="","",IFERROR(IF(D2350=Spese!$G$102,Spese!$L$102-Spese!$M$102*(Spese!$G$102-1),Spese!$M$102),""))</f>
        <v/>
      </c>
      <c r="G2350" s="9">
        <f>IF(A2350="","",IFERROR(IF(Spese!$K$102="Annullato","Annullata",IF(Spese!$K$102="Sospeso","Sospesa",IF(Spese!$K$102="Da valutare","Da valutare",IF(E2350="","Da completare",IF(D2350&lt;=Spese!$J$102,"Saldata",IF(E2350&lt;Parametri!$B$3,"Scaduta",IF(E2350&lt;=Parametri!$B$3+Parametri!$B$4,"In scadenza","Programmata"))))))),"Da completare"))</f>
        <v/>
      </c>
      <c r="H2350" s="27">
        <f>IF(A2350="","",Spese!$D$102)</f>
        <v/>
      </c>
    </row>
    <row r="2351">
      <c r="A2351" s="5">
        <f>IFERROR(IF(OR(Spese!$A$102="",19&gt;Spese!$G$102),"",Spese!$A$102),"")</f>
        <v/>
      </c>
      <c r="B2351" s="23">
        <f>IF(A2351="","",Spese!$B$102)</f>
        <v/>
      </c>
      <c r="C2351" s="23">
        <f>IF(A2351="","",Spese!$C$102)</f>
        <v/>
      </c>
      <c r="D2351" s="6">
        <f>IF(A2351="","",19)</f>
        <v/>
      </c>
      <c r="E2351" s="21">
        <f>IF(A2351="","",IFERROR(EDATE(Spese!$I$102,(D2351-1)*Spese!$H$102),""))</f>
        <v/>
      </c>
      <c r="F2351" s="38">
        <f>IF(A2351="","",IFERROR(IF(D2351=Spese!$G$102,Spese!$L$102-Spese!$M$102*(Spese!$G$102-1),Spese!$M$102),""))</f>
        <v/>
      </c>
      <c r="G2351" s="5">
        <f>IF(A2351="","",IFERROR(IF(Spese!$K$102="Annullato","Annullata",IF(Spese!$K$102="Sospeso","Sospesa",IF(Spese!$K$102="Da valutare","Da valutare",IF(E2351="","Da completare",IF(D2351&lt;=Spese!$J$102,"Saldata",IF(E2351&lt;Parametri!$B$3,"Scaduta",IF(E2351&lt;=Parametri!$B$3+Parametri!$B$4,"In scadenza","Programmata"))))))),"Da completare"))</f>
        <v/>
      </c>
      <c r="H2351" s="23">
        <f>IF(A2351="","",Spese!$D$102)</f>
        <v/>
      </c>
    </row>
    <row r="2352">
      <c r="A2352" s="9">
        <f>IFERROR(IF(OR(Spese!$A$102="",20&gt;Spese!$G$102),"",Spese!$A$102),"")</f>
        <v/>
      </c>
      <c r="B2352" s="27">
        <f>IF(A2352="","",Spese!$B$102)</f>
        <v/>
      </c>
      <c r="C2352" s="27">
        <f>IF(A2352="","",Spese!$C$102)</f>
        <v/>
      </c>
      <c r="D2352" s="10">
        <f>IF(A2352="","",20)</f>
        <v/>
      </c>
      <c r="E2352" s="25">
        <f>IF(A2352="","",IFERROR(EDATE(Spese!$I$102,(D2352-1)*Spese!$H$102),""))</f>
        <v/>
      </c>
      <c r="F2352" s="40">
        <f>IF(A2352="","",IFERROR(IF(D2352=Spese!$G$102,Spese!$L$102-Spese!$M$102*(Spese!$G$102-1),Spese!$M$102),""))</f>
        <v/>
      </c>
      <c r="G2352" s="9">
        <f>IF(A2352="","",IFERROR(IF(Spese!$K$102="Annullato","Annullata",IF(Spese!$K$102="Sospeso","Sospesa",IF(Spese!$K$102="Da valutare","Da valutare",IF(E2352="","Da completare",IF(D2352&lt;=Spese!$J$102,"Saldata",IF(E2352&lt;Parametri!$B$3,"Scaduta",IF(E2352&lt;=Parametri!$B$3+Parametri!$B$4,"In scadenza","Programmata"))))))),"Da completare"))</f>
        <v/>
      </c>
      <c r="H2352" s="27">
        <f>IF(A2352="","",Spese!$D$102)</f>
        <v/>
      </c>
    </row>
    <row r="2353">
      <c r="A2353" s="5">
        <f>IFERROR(IF(OR(Spese!$A$102="",21&gt;Spese!$G$102),"",Spese!$A$102),"")</f>
        <v/>
      </c>
      <c r="B2353" s="23">
        <f>IF(A2353="","",Spese!$B$102)</f>
        <v/>
      </c>
      <c r="C2353" s="23">
        <f>IF(A2353="","",Spese!$C$102)</f>
        <v/>
      </c>
      <c r="D2353" s="6">
        <f>IF(A2353="","",21)</f>
        <v/>
      </c>
      <c r="E2353" s="21">
        <f>IF(A2353="","",IFERROR(EDATE(Spese!$I$102,(D2353-1)*Spese!$H$102),""))</f>
        <v/>
      </c>
      <c r="F2353" s="38">
        <f>IF(A2353="","",IFERROR(IF(D2353=Spese!$G$102,Spese!$L$102-Spese!$M$102*(Spese!$G$102-1),Spese!$M$102),""))</f>
        <v/>
      </c>
      <c r="G2353" s="5">
        <f>IF(A2353="","",IFERROR(IF(Spese!$K$102="Annullato","Annullata",IF(Spese!$K$102="Sospeso","Sospesa",IF(Spese!$K$102="Da valutare","Da valutare",IF(E2353="","Da completare",IF(D2353&lt;=Spese!$J$102,"Saldata",IF(E2353&lt;Parametri!$B$3,"Scaduta",IF(E2353&lt;=Parametri!$B$3+Parametri!$B$4,"In scadenza","Programmata"))))))),"Da completare"))</f>
        <v/>
      </c>
      <c r="H2353" s="23">
        <f>IF(A2353="","",Spese!$D$102)</f>
        <v/>
      </c>
    </row>
    <row r="2354">
      <c r="A2354" s="9">
        <f>IFERROR(IF(OR(Spese!$A$102="",22&gt;Spese!$G$102),"",Spese!$A$102),"")</f>
        <v/>
      </c>
      <c r="B2354" s="27">
        <f>IF(A2354="","",Spese!$B$102)</f>
        <v/>
      </c>
      <c r="C2354" s="27">
        <f>IF(A2354="","",Spese!$C$102)</f>
        <v/>
      </c>
      <c r="D2354" s="10">
        <f>IF(A2354="","",22)</f>
        <v/>
      </c>
      <c r="E2354" s="25">
        <f>IF(A2354="","",IFERROR(EDATE(Spese!$I$102,(D2354-1)*Spese!$H$102),""))</f>
        <v/>
      </c>
      <c r="F2354" s="40">
        <f>IF(A2354="","",IFERROR(IF(D2354=Spese!$G$102,Spese!$L$102-Spese!$M$102*(Spese!$G$102-1),Spese!$M$102),""))</f>
        <v/>
      </c>
      <c r="G2354" s="9">
        <f>IF(A2354="","",IFERROR(IF(Spese!$K$102="Annullato","Annullata",IF(Spese!$K$102="Sospeso","Sospesa",IF(Spese!$K$102="Da valutare","Da valutare",IF(E2354="","Da completare",IF(D2354&lt;=Spese!$J$102,"Saldata",IF(E2354&lt;Parametri!$B$3,"Scaduta",IF(E2354&lt;=Parametri!$B$3+Parametri!$B$4,"In scadenza","Programmata"))))))),"Da completare"))</f>
        <v/>
      </c>
      <c r="H2354" s="27">
        <f>IF(A2354="","",Spese!$D$102)</f>
        <v/>
      </c>
    </row>
    <row r="2355">
      <c r="A2355" s="5">
        <f>IFERROR(IF(OR(Spese!$A$102="",23&gt;Spese!$G$102),"",Spese!$A$102),"")</f>
        <v/>
      </c>
      <c r="B2355" s="23">
        <f>IF(A2355="","",Spese!$B$102)</f>
        <v/>
      </c>
      <c r="C2355" s="23">
        <f>IF(A2355="","",Spese!$C$102)</f>
        <v/>
      </c>
      <c r="D2355" s="6">
        <f>IF(A2355="","",23)</f>
        <v/>
      </c>
      <c r="E2355" s="21">
        <f>IF(A2355="","",IFERROR(EDATE(Spese!$I$102,(D2355-1)*Spese!$H$102),""))</f>
        <v/>
      </c>
      <c r="F2355" s="38">
        <f>IF(A2355="","",IFERROR(IF(D2355=Spese!$G$102,Spese!$L$102-Spese!$M$102*(Spese!$G$102-1),Spese!$M$102),""))</f>
        <v/>
      </c>
      <c r="G2355" s="5">
        <f>IF(A2355="","",IFERROR(IF(Spese!$K$102="Annullato","Annullata",IF(Spese!$K$102="Sospeso","Sospesa",IF(Spese!$K$102="Da valutare","Da valutare",IF(E2355="","Da completare",IF(D2355&lt;=Spese!$J$102,"Saldata",IF(E2355&lt;Parametri!$B$3,"Scaduta",IF(E2355&lt;=Parametri!$B$3+Parametri!$B$4,"In scadenza","Programmata"))))))),"Da completare"))</f>
        <v/>
      </c>
      <c r="H2355" s="23">
        <f>IF(A2355="","",Spese!$D$102)</f>
        <v/>
      </c>
    </row>
    <row r="2356">
      <c r="A2356" s="9">
        <f>IFERROR(IF(OR(Spese!$A$102="",24&gt;Spese!$G$102),"",Spese!$A$102),"")</f>
        <v/>
      </c>
      <c r="B2356" s="27">
        <f>IF(A2356="","",Spese!$B$102)</f>
        <v/>
      </c>
      <c r="C2356" s="27">
        <f>IF(A2356="","",Spese!$C$102)</f>
        <v/>
      </c>
      <c r="D2356" s="10">
        <f>IF(A2356="","",24)</f>
        <v/>
      </c>
      <c r="E2356" s="25">
        <f>IF(A2356="","",IFERROR(EDATE(Spese!$I$102,(D2356-1)*Spese!$H$102),""))</f>
        <v/>
      </c>
      <c r="F2356" s="40">
        <f>IF(A2356="","",IFERROR(IF(D2356=Spese!$G$102,Spese!$L$102-Spese!$M$102*(Spese!$G$102-1),Spese!$M$102),""))</f>
        <v/>
      </c>
      <c r="G2356" s="9">
        <f>IF(A2356="","",IFERROR(IF(Spese!$K$102="Annullato","Annullata",IF(Spese!$K$102="Sospeso","Sospesa",IF(Spese!$K$102="Da valutare","Da valutare",IF(E2356="","Da completare",IF(D2356&lt;=Spese!$J$102,"Saldata",IF(E2356&lt;Parametri!$B$3,"Scaduta",IF(E2356&lt;=Parametri!$B$3+Parametri!$B$4,"In scadenza","Programmata"))))))),"Da completare"))</f>
        <v/>
      </c>
      <c r="H2356" s="27">
        <f>IF(A2356="","",Spese!$D$102)</f>
        <v/>
      </c>
    </row>
    <row r="2357">
      <c r="A2357" s="5">
        <f>IFERROR(IF(OR(Spese!$A$103="",1&gt;Spese!$G$103),"",Spese!$A$103),"")</f>
        <v/>
      </c>
      <c r="B2357" s="23">
        <f>IF(A2357="","",Spese!$B$103)</f>
        <v/>
      </c>
      <c r="C2357" s="23">
        <f>IF(A2357="","",Spese!$C$103)</f>
        <v/>
      </c>
      <c r="D2357" s="6">
        <f>IF(A2357="","",1)</f>
        <v/>
      </c>
      <c r="E2357" s="21">
        <f>IF(A2357="","",IFERROR(EDATE(Spese!$I$103,(D2357-1)*Spese!$H$103),""))</f>
        <v/>
      </c>
      <c r="F2357" s="38">
        <f>IF(A2357="","",IFERROR(IF(D2357=Spese!$G$103,Spese!$L$103-Spese!$M$103*(Spese!$G$103-1),Spese!$M$103),""))</f>
        <v/>
      </c>
      <c r="G2357" s="5">
        <f>IF(A2357="","",IFERROR(IF(Spese!$K$103="Annullato","Annullata",IF(Spese!$K$103="Sospeso","Sospesa",IF(Spese!$K$103="Da valutare","Da valutare",IF(E2357="","Da completare",IF(D2357&lt;=Spese!$J$103,"Saldata",IF(E2357&lt;Parametri!$B$3,"Scaduta",IF(E2357&lt;=Parametri!$B$3+Parametri!$B$4,"In scadenza","Programmata"))))))),"Da completare"))</f>
        <v/>
      </c>
      <c r="H2357" s="23">
        <f>IF(A2357="","",Spese!$D$103)</f>
        <v/>
      </c>
    </row>
    <row r="2358">
      <c r="A2358" s="9">
        <f>IFERROR(IF(OR(Spese!$A$103="",2&gt;Spese!$G$103),"",Spese!$A$103),"")</f>
        <v/>
      </c>
      <c r="B2358" s="27">
        <f>IF(A2358="","",Spese!$B$103)</f>
        <v/>
      </c>
      <c r="C2358" s="27">
        <f>IF(A2358="","",Spese!$C$103)</f>
        <v/>
      </c>
      <c r="D2358" s="10">
        <f>IF(A2358="","",2)</f>
        <v/>
      </c>
      <c r="E2358" s="25">
        <f>IF(A2358="","",IFERROR(EDATE(Spese!$I$103,(D2358-1)*Spese!$H$103),""))</f>
        <v/>
      </c>
      <c r="F2358" s="40">
        <f>IF(A2358="","",IFERROR(IF(D2358=Spese!$G$103,Spese!$L$103-Spese!$M$103*(Spese!$G$103-1),Spese!$M$103),""))</f>
        <v/>
      </c>
      <c r="G2358" s="9">
        <f>IF(A2358="","",IFERROR(IF(Spese!$K$103="Annullato","Annullata",IF(Spese!$K$103="Sospeso","Sospesa",IF(Spese!$K$103="Da valutare","Da valutare",IF(E2358="","Da completare",IF(D2358&lt;=Spese!$J$103,"Saldata",IF(E2358&lt;Parametri!$B$3,"Scaduta",IF(E2358&lt;=Parametri!$B$3+Parametri!$B$4,"In scadenza","Programmata"))))))),"Da completare"))</f>
        <v/>
      </c>
      <c r="H2358" s="27">
        <f>IF(A2358="","",Spese!$D$103)</f>
        <v/>
      </c>
    </row>
    <row r="2359">
      <c r="A2359" s="5">
        <f>IFERROR(IF(OR(Spese!$A$103="",3&gt;Spese!$G$103),"",Spese!$A$103),"")</f>
        <v/>
      </c>
      <c r="B2359" s="23">
        <f>IF(A2359="","",Spese!$B$103)</f>
        <v/>
      </c>
      <c r="C2359" s="23">
        <f>IF(A2359="","",Spese!$C$103)</f>
        <v/>
      </c>
      <c r="D2359" s="6">
        <f>IF(A2359="","",3)</f>
        <v/>
      </c>
      <c r="E2359" s="21">
        <f>IF(A2359="","",IFERROR(EDATE(Spese!$I$103,(D2359-1)*Spese!$H$103),""))</f>
        <v/>
      </c>
      <c r="F2359" s="38">
        <f>IF(A2359="","",IFERROR(IF(D2359=Spese!$G$103,Spese!$L$103-Spese!$M$103*(Spese!$G$103-1),Spese!$M$103),""))</f>
        <v/>
      </c>
      <c r="G2359" s="5">
        <f>IF(A2359="","",IFERROR(IF(Spese!$K$103="Annullato","Annullata",IF(Spese!$K$103="Sospeso","Sospesa",IF(Spese!$K$103="Da valutare","Da valutare",IF(E2359="","Da completare",IF(D2359&lt;=Spese!$J$103,"Saldata",IF(E2359&lt;Parametri!$B$3,"Scaduta",IF(E2359&lt;=Parametri!$B$3+Parametri!$B$4,"In scadenza","Programmata"))))))),"Da completare"))</f>
        <v/>
      </c>
      <c r="H2359" s="23">
        <f>IF(A2359="","",Spese!$D$103)</f>
        <v/>
      </c>
    </row>
    <row r="2360">
      <c r="A2360" s="9">
        <f>IFERROR(IF(OR(Spese!$A$103="",4&gt;Spese!$G$103),"",Spese!$A$103),"")</f>
        <v/>
      </c>
      <c r="B2360" s="27">
        <f>IF(A2360="","",Spese!$B$103)</f>
        <v/>
      </c>
      <c r="C2360" s="27">
        <f>IF(A2360="","",Spese!$C$103)</f>
        <v/>
      </c>
      <c r="D2360" s="10">
        <f>IF(A2360="","",4)</f>
        <v/>
      </c>
      <c r="E2360" s="25">
        <f>IF(A2360="","",IFERROR(EDATE(Spese!$I$103,(D2360-1)*Spese!$H$103),""))</f>
        <v/>
      </c>
      <c r="F2360" s="40">
        <f>IF(A2360="","",IFERROR(IF(D2360=Spese!$G$103,Spese!$L$103-Spese!$M$103*(Spese!$G$103-1),Spese!$M$103),""))</f>
        <v/>
      </c>
      <c r="G2360" s="9">
        <f>IF(A2360="","",IFERROR(IF(Spese!$K$103="Annullato","Annullata",IF(Spese!$K$103="Sospeso","Sospesa",IF(Spese!$K$103="Da valutare","Da valutare",IF(E2360="","Da completare",IF(D2360&lt;=Spese!$J$103,"Saldata",IF(E2360&lt;Parametri!$B$3,"Scaduta",IF(E2360&lt;=Parametri!$B$3+Parametri!$B$4,"In scadenza","Programmata"))))))),"Da completare"))</f>
        <v/>
      </c>
      <c r="H2360" s="27">
        <f>IF(A2360="","",Spese!$D$103)</f>
        <v/>
      </c>
    </row>
    <row r="2361">
      <c r="A2361" s="5">
        <f>IFERROR(IF(OR(Spese!$A$103="",5&gt;Spese!$G$103),"",Spese!$A$103),"")</f>
        <v/>
      </c>
      <c r="B2361" s="23">
        <f>IF(A2361="","",Spese!$B$103)</f>
        <v/>
      </c>
      <c r="C2361" s="23">
        <f>IF(A2361="","",Spese!$C$103)</f>
        <v/>
      </c>
      <c r="D2361" s="6">
        <f>IF(A2361="","",5)</f>
        <v/>
      </c>
      <c r="E2361" s="21">
        <f>IF(A2361="","",IFERROR(EDATE(Spese!$I$103,(D2361-1)*Spese!$H$103),""))</f>
        <v/>
      </c>
      <c r="F2361" s="38">
        <f>IF(A2361="","",IFERROR(IF(D2361=Spese!$G$103,Spese!$L$103-Spese!$M$103*(Spese!$G$103-1),Spese!$M$103),""))</f>
        <v/>
      </c>
      <c r="G2361" s="5">
        <f>IF(A2361="","",IFERROR(IF(Spese!$K$103="Annullato","Annullata",IF(Spese!$K$103="Sospeso","Sospesa",IF(Spese!$K$103="Da valutare","Da valutare",IF(E2361="","Da completare",IF(D2361&lt;=Spese!$J$103,"Saldata",IF(E2361&lt;Parametri!$B$3,"Scaduta",IF(E2361&lt;=Parametri!$B$3+Parametri!$B$4,"In scadenza","Programmata"))))))),"Da completare"))</f>
        <v/>
      </c>
      <c r="H2361" s="23">
        <f>IF(A2361="","",Spese!$D$103)</f>
        <v/>
      </c>
    </row>
    <row r="2362">
      <c r="A2362" s="9">
        <f>IFERROR(IF(OR(Spese!$A$103="",6&gt;Spese!$G$103),"",Spese!$A$103),"")</f>
        <v/>
      </c>
      <c r="B2362" s="27">
        <f>IF(A2362="","",Spese!$B$103)</f>
        <v/>
      </c>
      <c r="C2362" s="27">
        <f>IF(A2362="","",Spese!$C$103)</f>
        <v/>
      </c>
      <c r="D2362" s="10">
        <f>IF(A2362="","",6)</f>
        <v/>
      </c>
      <c r="E2362" s="25">
        <f>IF(A2362="","",IFERROR(EDATE(Spese!$I$103,(D2362-1)*Spese!$H$103),""))</f>
        <v/>
      </c>
      <c r="F2362" s="40">
        <f>IF(A2362="","",IFERROR(IF(D2362=Spese!$G$103,Spese!$L$103-Spese!$M$103*(Spese!$G$103-1),Spese!$M$103),""))</f>
        <v/>
      </c>
      <c r="G2362" s="9">
        <f>IF(A2362="","",IFERROR(IF(Spese!$K$103="Annullato","Annullata",IF(Spese!$K$103="Sospeso","Sospesa",IF(Spese!$K$103="Da valutare","Da valutare",IF(E2362="","Da completare",IF(D2362&lt;=Spese!$J$103,"Saldata",IF(E2362&lt;Parametri!$B$3,"Scaduta",IF(E2362&lt;=Parametri!$B$3+Parametri!$B$4,"In scadenza","Programmata"))))))),"Da completare"))</f>
        <v/>
      </c>
      <c r="H2362" s="27">
        <f>IF(A2362="","",Spese!$D$103)</f>
        <v/>
      </c>
    </row>
    <row r="2363">
      <c r="A2363" s="5">
        <f>IFERROR(IF(OR(Spese!$A$103="",7&gt;Spese!$G$103),"",Spese!$A$103),"")</f>
        <v/>
      </c>
      <c r="B2363" s="23">
        <f>IF(A2363="","",Spese!$B$103)</f>
        <v/>
      </c>
      <c r="C2363" s="23">
        <f>IF(A2363="","",Spese!$C$103)</f>
        <v/>
      </c>
      <c r="D2363" s="6">
        <f>IF(A2363="","",7)</f>
        <v/>
      </c>
      <c r="E2363" s="21">
        <f>IF(A2363="","",IFERROR(EDATE(Spese!$I$103,(D2363-1)*Spese!$H$103),""))</f>
        <v/>
      </c>
      <c r="F2363" s="38">
        <f>IF(A2363="","",IFERROR(IF(D2363=Spese!$G$103,Spese!$L$103-Spese!$M$103*(Spese!$G$103-1),Spese!$M$103),""))</f>
        <v/>
      </c>
      <c r="G2363" s="5">
        <f>IF(A2363="","",IFERROR(IF(Spese!$K$103="Annullato","Annullata",IF(Spese!$K$103="Sospeso","Sospesa",IF(Spese!$K$103="Da valutare","Da valutare",IF(E2363="","Da completare",IF(D2363&lt;=Spese!$J$103,"Saldata",IF(E2363&lt;Parametri!$B$3,"Scaduta",IF(E2363&lt;=Parametri!$B$3+Parametri!$B$4,"In scadenza","Programmata"))))))),"Da completare"))</f>
        <v/>
      </c>
      <c r="H2363" s="23">
        <f>IF(A2363="","",Spese!$D$103)</f>
        <v/>
      </c>
    </row>
    <row r="2364">
      <c r="A2364" s="9">
        <f>IFERROR(IF(OR(Spese!$A$103="",8&gt;Spese!$G$103),"",Spese!$A$103),"")</f>
        <v/>
      </c>
      <c r="B2364" s="27">
        <f>IF(A2364="","",Spese!$B$103)</f>
        <v/>
      </c>
      <c r="C2364" s="27">
        <f>IF(A2364="","",Spese!$C$103)</f>
        <v/>
      </c>
      <c r="D2364" s="10">
        <f>IF(A2364="","",8)</f>
        <v/>
      </c>
      <c r="E2364" s="25">
        <f>IF(A2364="","",IFERROR(EDATE(Spese!$I$103,(D2364-1)*Spese!$H$103),""))</f>
        <v/>
      </c>
      <c r="F2364" s="40">
        <f>IF(A2364="","",IFERROR(IF(D2364=Spese!$G$103,Spese!$L$103-Spese!$M$103*(Spese!$G$103-1),Spese!$M$103),""))</f>
        <v/>
      </c>
      <c r="G2364" s="9">
        <f>IF(A2364="","",IFERROR(IF(Spese!$K$103="Annullato","Annullata",IF(Spese!$K$103="Sospeso","Sospesa",IF(Spese!$K$103="Da valutare","Da valutare",IF(E2364="","Da completare",IF(D2364&lt;=Spese!$J$103,"Saldata",IF(E2364&lt;Parametri!$B$3,"Scaduta",IF(E2364&lt;=Parametri!$B$3+Parametri!$B$4,"In scadenza","Programmata"))))))),"Da completare"))</f>
        <v/>
      </c>
      <c r="H2364" s="27">
        <f>IF(A2364="","",Spese!$D$103)</f>
        <v/>
      </c>
    </row>
    <row r="2365">
      <c r="A2365" s="5">
        <f>IFERROR(IF(OR(Spese!$A$103="",9&gt;Spese!$G$103),"",Spese!$A$103),"")</f>
        <v/>
      </c>
      <c r="B2365" s="23">
        <f>IF(A2365="","",Spese!$B$103)</f>
        <v/>
      </c>
      <c r="C2365" s="23">
        <f>IF(A2365="","",Spese!$C$103)</f>
        <v/>
      </c>
      <c r="D2365" s="6">
        <f>IF(A2365="","",9)</f>
        <v/>
      </c>
      <c r="E2365" s="21">
        <f>IF(A2365="","",IFERROR(EDATE(Spese!$I$103,(D2365-1)*Spese!$H$103),""))</f>
        <v/>
      </c>
      <c r="F2365" s="38">
        <f>IF(A2365="","",IFERROR(IF(D2365=Spese!$G$103,Spese!$L$103-Spese!$M$103*(Spese!$G$103-1),Spese!$M$103),""))</f>
        <v/>
      </c>
      <c r="G2365" s="5">
        <f>IF(A2365="","",IFERROR(IF(Spese!$K$103="Annullato","Annullata",IF(Spese!$K$103="Sospeso","Sospesa",IF(Spese!$K$103="Da valutare","Da valutare",IF(E2365="","Da completare",IF(D2365&lt;=Spese!$J$103,"Saldata",IF(E2365&lt;Parametri!$B$3,"Scaduta",IF(E2365&lt;=Parametri!$B$3+Parametri!$B$4,"In scadenza","Programmata"))))))),"Da completare"))</f>
        <v/>
      </c>
      <c r="H2365" s="23">
        <f>IF(A2365="","",Spese!$D$103)</f>
        <v/>
      </c>
    </row>
    <row r="2366">
      <c r="A2366" s="9">
        <f>IFERROR(IF(OR(Spese!$A$103="",10&gt;Spese!$G$103),"",Spese!$A$103),"")</f>
        <v/>
      </c>
      <c r="B2366" s="27">
        <f>IF(A2366="","",Spese!$B$103)</f>
        <v/>
      </c>
      <c r="C2366" s="27">
        <f>IF(A2366="","",Spese!$C$103)</f>
        <v/>
      </c>
      <c r="D2366" s="10">
        <f>IF(A2366="","",10)</f>
        <v/>
      </c>
      <c r="E2366" s="25">
        <f>IF(A2366="","",IFERROR(EDATE(Spese!$I$103,(D2366-1)*Spese!$H$103),""))</f>
        <v/>
      </c>
      <c r="F2366" s="40">
        <f>IF(A2366="","",IFERROR(IF(D2366=Spese!$G$103,Spese!$L$103-Spese!$M$103*(Spese!$G$103-1),Spese!$M$103),""))</f>
        <v/>
      </c>
      <c r="G2366" s="9">
        <f>IF(A2366="","",IFERROR(IF(Spese!$K$103="Annullato","Annullata",IF(Spese!$K$103="Sospeso","Sospesa",IF(Spese!$K$103="Da valutare","Da valutare",IF(E2366="","Da completare",IF(D2366&lt;=Spese!$J$103,"Saldata",IF(E2366&lt;Parametri!$B$3,"Scaduta",IF(E2366&lt;=Parametri!$B$3+Parametri!$B$4,"In scadenza","Programmata"))))))),"Da completare"))</f>
        <v/>
      </c>
      <c r="H2366" s="27">
        <f>IF(A2366="","",Spese!$D$103)</f>
        <v/>
      </c>
    </row>
    <row r="2367">
      <c r="A2367" s="5">
        <f>IFERROR(IF(OR(Spese!$A$103="",11&gt;Spese!$G$103),"",Spese!$A$103),"")</f>
        <v/>
      </c>
      <c r="B2367" s="23">
        <f>IF(A2367="","",Spese!$B$103)</f>
        <v/>
      </c>
      <c r="C2367" s="23">
        <f>IF(A2367="","",Spese!$C$103)</f>
        <v/>
      </c>
      <c r="D2367" s="6">
        <f>IF(A2367="","",11)</f>
        <v/>
      </c>
      <c r="E2367" s="21">
        <f>IF(A2367="","",IFERROR(EDATE(Spese!$I$103,(D2367-1)*Spese!$H$103),""))</f>
        <v/>
      </c>
      <c r="F2367" s="38">
        <f>IF(A2367="","",IFERROR(IF(D2367=Spese!$G$103,Spese!$L$103-Spese!$M$103*(Spese!$G$103-1),Spese!$M$103),""))</f>
        <v/>
      </c>
      <c r="G2367" s="5">
        <f>IF(A2367="","",IFERROR(IF(Spese!$K$103="Annullato","Annullata",IF(Spese!$K$103="Sospeso","Sospesa",IF(Spese!$K$103="Da valutare","Da valutare",IF(E2367="","Da completare",IF(D2367&lt;=Spese!$J$103,"Saldata",IF(E2367&lt;Parametri!$B$3,"Scaduta",IF(E2367&lt;=Parametri!$B$3+Parametri!$B$4,"In scadenza","Programmata"))))))),"Da completare"))</f>
        <v/>
      </c>
      <c r="H2367" s="23">
        <f>IF(A2367="","",Spese!$D$103)</f>
        <v/>
      </c>
    </row>
    <row r="2368">
      <c r="A2368" s="9">
        <f>IFERROR(IF(OR(Spese!$A$103="",12&gt;Spese!$G$103),"",Spese!$A$103),"")</f>
        <v/>
      </c>
      <c r="B2368" s="27">
        <f>IF(A2368="","",Spese!$B$103)</f>
        <v/>
      </c>
      <c r="C2368" s="27">
        <f>IF(A2368="","",Spese!$C$103)</f>
        <v/>
      </c>
      <c r="D2368" s="10">
        <f>IF(A2368="","",12)</f>
        <v/>
      </c>
      <c r="E2368" s="25">
        <f>IF(A2368="","",IFERROR(EDATE(Spese!$I$103,(D2368-1)*Spese!$H$103),""))</f>
        <v/>
      </c>
      <c r="F2368" s="40">
        <f>IF(A2368="","",IFERROR(IF(D2368=Spese!$G$103,Spese!$L$103-Spese!$M$103*(Spese!$G$103-1),Spese!$M$103),""))</f>
        <v/>
      </c>
      <c r="G2368" s="9">
        <f>IF(A2368="","",IFERROR(IF(Spese!$K$103="Annullato","Annullata",IF(Spese!$K$103="Sospeso","Sospesa",IF(Spese!$K$103="Da valutare","Da valutare",IF(E2368="","Da completare",IF(D2368&lt;=Spese!$J$103,"Saldata",IF(E2368&lt;Parametri!$B$3,"Scaduta",IF(E2368&lt;=Parametri!$B$3+Parametri!$B$4,"In scadenza","Programmata"))))))),"Da completare"))</f>
        <v/>
      </c>
      <c r="H2368" s="27">
        <f>IF(A2368="","",Spese!$D$103)</f>
        <v/>
      </c>
    </row>
    <row r="2369">
      <c r="A2369" s="5">
        <f>IFERROR(IF(OR(Spese!$A$103="",13&gt;Spese!$G$103),"",Spese!$A$103),"")</f>
        <v/>
      </c>
      <c r="B2369" s="23">
        <f>IF(A2369="","",Spese!$B$103)</f>
        <v/>
      </c>
      <c r="C2369" s="23">
        <f>IF(A2369="","",Spese!$C$103)</f>
        <v/>
      </c>
      <c r="D2369" s="6">
        <f>IF(A2369="","",13)</f>
        <v/>
      </c>
      <c r="E2369" s="21">
        <f>IF(A2369="","",IFERROR(EDATE(Spese!$I$103,(D2369-1)*Spese!$H$103),""))</f>
        <v/>
      </c>
      <c r="F2369" s="38">
        <f>IF(A2369="","",IFERROR(IF(D2369=Spese!$G$103,Spese!$L$103-Spese!$M$103*(Spese!$G$103-1),Spese!$M$103),""))</f>
        <v/>
      </c>
      <c r="G2369" s="5">
        <f>IF(A2369="","",IFERROR(IF(Spese!$K$103="Annullato","Annullata",IF(Spese!$K$103="Sospeso","Sospesa",IF(Spese!$K$103="Da valutare","Da valutare",IF(E2369="","Da completare",IF(D2369&lt;=Spese!$J$103,"Saldata",IF(E2369&lt;Parametri!$B$3,"Scaduta",IF(E2369&lt;=Parametri!$B$3+Parametri!$B$4,"In scadenza","Programmata"))))))),"Da completare"))</f>
        <v/>
      </c>
      <c r="H2369" s="23">
        <f>IF(A2369="","",Spese!$D$103)</f>
        <v/>
      </c>
    </row>
    <row r="2370">
      <c r="A2370" s="9">
        <f>IFERROR(IF(OR(Spese!$A$103="",14&gt;Spese!$G$103),"",Spese!$A$103),"")</f>
        <v/>
      </c>
      <c r="B2370" s="27">
        <f>IF(A2370="","",Spese!$B$103)</f>
        <v/>
      </c>
      <c r="C2370" s="27">
        <f>IF(A2370="","",Spese!$C$103)</f>
        <v/>
      </c>
      <c r="D2370" s="10">
        <f>IF(A2370="","",14)</f>
        <v/>
      </c>
      <c r="E2370" s="25">
        <f>IF(A2370="","",IFERROR(EDATE(Spese!$I$103,(D2370-1)*Spese!$H$103),""))</f>
        <v/>
      </c>
      <c r="F2370" s="40">
        <f>IF(A2370="","",IFERROR(IF(D2370=Spese!$G$103,Spese!$L$103-Spese!$M$103*(Spese!$G$103-1),Spese!$M$103),""))</f>
        <v/>
      </c>
      <c r="G2370" s="9">
        <f>IF(A2370="","",IFERROR(IF(Spese!$K$103="Annullato","Annullata",IF(Spese!$K$103="Sospeso","Sospesa",IF(Spese!$K$103="Da valutare","Da valutare",IF(E2370="","Da completare",IF(D2370&lt;=Spese!$J$103,"Saldata",IF(E2370&lt;Parametri!$B$3,"Scaduta",IF(E2370&lt;=Parametri!$B$3+Parametri!$B$4,"In scadenza","Programmata"))))))),"Da completare"))</f>
        <v/>
      </c>
      <c r="H2370" s="27">
        <f>IF(A2370="","",Spese!$D$103)</f>
        <v/>
      </c>
    </row>
    <row r="2371">
      <c r="A2371" s="5">
        <f>IFERROR(IF(OR(Spese!$A$103="",15&gt;Spese!$G$103),"",Spese!$A$103),"")</f>
        <v/>
      </c>
      <c r="B2371" s="23">
        <f>IF(A2371="","",Spese!$B$103)</f>
        <v/>
      </c>
      <c r="C2371" s="23">
        <f>IF(A2371="","",Spese!$C$103)</f>
        <v/>
      </c>
      <c r="D2371" s="6">
        <f>IF(A2371="","",15)</f>
        <v/>
      </c>
      <c r="E2371" s="21">
        <f>IF(A2371="","",IFERROR(EDATE(Spese!$I$103,(D2371-1)*Spese!$H$103),""))</f>
        <v/>
      </c>
      <c r="F2371" s="38">
        <f>IF(A2371="","",IFERROR(IF(D2371=Spese!$G$103,Spese!$L$103-Spese!$M$103*(Spese!$G$103-1),Spese!$M$103),""))</f>
        <v/>
      </c>
      <c r="G2371" s="5">
        <f>IF(A2371="","",IFERROR(IF(Spese!$K$103="Annullato","Annullata",IF(Spese!$K$103="Sospeso","Sospesa",IF(Spese!$K$103="Da valutare","Da valutare",IF(E2371="","Da completare",IF(D2371&lt;=Spese!$J$103,"Saldata",IF(E2371&lt;Parametri!$B$3,"Scaduta",IF(E2371&lt;=Parametri!$B$3+Parametri!$B$4,"In scadenza","Programmata"))))))),"Da completare"))</f>
        <v/>
      </c>
      <c r="H2371" s="23">
        <f>IF(A2371="","",Spese!$D$103)</f>
        <v/>
      </c>
    </row>
    <row r="2372">
      <c r="A2372" s="9">
        <f>IFERROR(IF(OR(Spese!$A$103="",16&gt;Spese!$G$103),"",Spese!$A$103),"")</f>
        <v/>
      </c>
      <c r="B2372" s="27">
        <f>IF(A2372="","",Spese!$B$103)</f>
        <v/>
      </c>
      <c r="C2372" s="27">
        <f>IF(A2372="","",Spese!$C$103)</f>
        <v/>
      </c>
      <c r="D2372" s="10">
        <f>IF(A2372="","",16)</f>
        <v/>
      </c>
      <c r="E2372" s="25">
        <f>IF(A2372="","",IFERROR(EDATE(Spese!$I$103,(D2372-1)*Spese!$H$103),""))</f>
        <v/>
      </c>
      <c r="F2372" s="40">
        <f>IF(A2372="","",IFERROR(IF(D2372=Spese!$G$103,Spese!$L$103-Spese!$M$103*(Spese!$G$103-1),Spese!$M$103),""))</f>
        <v/>
      </c>
      <c r="G2372" s="9">
        <f>IF(A2372="","",IFERROR(IF(Spese!$K$103="Annullato","Annullata",IF(Spese!$K$103="Sospeso","Sospesa",IF(Spese!$K$103="Da valutare","Da valutare",IF(E2372="","Da completare",IF(D2372&lt;=Spese!$J$103,"Saldata",IF(E2372&lt;Parametri!$B$3,"Scaduta",IF(E2372&lt;=Parametri!$B$3+Parametri!$B$4,"In scadenza","Programmata"))))))),"Da completare"))</f>
        <v/>
      </c>
      <c r="H2372" s="27">
        <f>IF(A2372="","",Spese!$D$103)</f>
        <v/>
      </c>
    </row>
    <row r="2373">
      <c r="A2373" s="5">
        <f>IFERROR(IF(OR(Spese!$A$103="",17&gt;Spese!$G$103),"",Spese!$A$103),"")</f>
        <v/>
      </c>
      <c r="B2373" s="23">
        <f>IF(A2373="","",Spese!$B$103)</f>
        <v/>
      </c>
      <c r="C2373" s="23">
        <f>IF(A2373="","",Spese!$C$103)</f>
        <v/>
      </c>
      <c r="D2373" s="6">
        <f>IF(A2373="","",17)</f>
        <v/>
      </c>
      <c r="E2373" s="21">
        <f>IF(A2373="","",IFERROR(EDATE(Spese!$I$103,(D2373-1)*Spese!$H$103),""))</f>
        <v/>
      </c>
      <c r="F2373" s="38">
        <f>IF(A2373="","",IFERROR(IF(D2373=Spese!$G$103,Spese!$L$103-Spese!$M$103*(Spese!$G$103-1),Spese!$M$103),""))</f>
        <v/>
      </c>
      <c r="G2373" s="5">
        <f>IF(A2373="","",IFERROR(IF(Spese!$K$103="Annullato","Annullata",IF(Spese!$K$103="Sospeso","Sospesa",IF(Spese!$K$103="Da valutare","Da valutare",IF(E2373="","Da completare",IF(D2373&lt;=Spese!$J$103,"Saldata",IF(E2373&lt;Parametri!$B$3,"Scaduta",IF(E2373&lt;=Parametri!$B$3+Parametri!$B$4,"In scadenza","Programmata"))))))),"Da completare"))</f>
        <v/>
      </c>
      <c r="H2373" s="23">
        <f>IF(A2373="","",Spese!$D$103)</f>
        <v/>
      </c>
    </row>
    <row r="2374">
      <c r="A2374" s="9">
        <f>IFERROR(IF(OR(Spese!$A$103="",18&gt;Spese!$G$103),"",Spese!$A$103),"")</f>
        <v/>
      </c>
      <c r="B2374" s="27">
        <f>IF(A2374="","",Spese!$B$103)</f>
        <v/>
      </c>
      <c r="C2374" s="27">
        <f>IF(A2374="","",Spese!$C$103)</f>
        <v/>
      </c>
      <c r="D2374" s="10">
        <f>IF(A2374="","",18)</f>
        <v/>
      </c>
      <c r="E2374" s="25">
        <f>IF(A2374="","",IFERROR(EDATE(Spese!$I$103,(D2374-1)*Spese!$H$103),""))</f>
        <v/>
      </c>
      <c r="F2374" s="40">
        <f>IF(A2374="","",IFERROR(IF(D2374=Spese!$G$103,Spese!$L$103-Spese!$M$103*(Spese!$G$103-1),Spese!$M$103),""))</f>
        <v/>
      </c>
      <c r="G2374" s="9">
        <f>IF(A2374="","",IFERROR(IF(Spese!$K$103="Annullato","Annullata",IF(Spese!$K$103="Sospeso","Sospesa",IF(Spese!$K$103="Da valutare","Da valutare",IF(E2374="","Da completare",IF(D2374&lt;=Spese!$J$103,"Saldata",IF(E2374&lt;Parametri!$B$3,"Scaduta",IF(E2374&lt;=Parametri!$B$3+Parametri!$B$4,"In scadenza","Programmata"))))))),"Da completare"))</f>
        <v/>
      </c>
      <c r="H2374" s="27">
        <f>IF(A2374="","",Spese!$D$103)</f>
        <v/>
      </c>
    </row>
    <row r="2375">
      <c r="A2375" s="5">
        <f>IFERROR(IF(OR(Spese!$A$103="",19&gt;Spese!$G$103),"",Spese!$A$103),"")</f>
        <v/>
      </c>
      <c r="B2375" s="23">
        <f>IF(A2375="","",Spese!$B$103)</f>
        <v/>
      </c>
      <c r="C2375" s="23">
        <f>IF(A2375="","",Spese!$C$103)</f>
        <v/>
      </c>
      <c r="D2375" s="6">
        <f>IF(A2375="","",19)</f>
        <v/>
      </c>
      <c r="E2375" s="21">
        <f>IF(A2375="","",IFERROR(EDATE(Spese!$I$103,(D2375-1)*Spese!$H$103),""))</f>
        <v/>
      </c>
      <c r="F2375" s="38">
        <f>IF(A2375="","",IFERROR(IF(D2375=Spese!$G$103,Spese!$L$103-Spese!$M$103*(Spese!$G$103-1),Spese!$M$103),""))</f>
        <v/>
      </c>
      <c r="G2375" s="5">
        <f>IF(A2375="","",IFERROR(IF(Spese!$K$103="Annullato","Annullata",IF(Spese!$K$103="Sospeso","Sospesa",IF(Spese!$K$103="Da valutare","Da valutare",IF(E2375="","Da completare",IF(D2375&lt;=Spese!$J$103,"Saldata",IF(E2375&lt;Parametri!$B$3,"Scaduta",IF(E2375&lt;=Parametri!$B$3+Parametri!$B$4,"In scadenza","Programmata"))))))),"Da completare"))</f>
        <v/>
      </c>
      <c r="H2375" s="23">
        <f>IF(A2375="","",Spese!$D$103)</f>
        <v/>
      </c>
    </row>
    <row r="2376">
      <c r="A2376" s="9">
        <f>IFERROR(IF(OR(Spese!$A$103="",20&gt;Spese!$G$103),"",Spese!$A$103),"")</f>
        <v/>
      </c>
      <c r="B2376" s="27">
        <f>IF(A2376="","",Spese!$B$103)</f>
        <v/>
      </c>
      <c r="C2376" s="27">
        <f>IF(A2376="","",Spese!$C$103)</f>
        <v/>
      </c>
      <c r="D2376" s="10">
        <f>IF(A2376="","",20)</f>
        <v/>
      </c>
      <c r="E2376" s="25">
        <f>IF(A2376="","",IFERROR(EDATE(Spese!$I$103,(D2376-1)*Spese!$H$103),""))</f>
        <v/>
      </c>
      <c r="F2376" s="40">
        <f>IF(A2376="","",IFERROR(IF(D2376=Spese!$G$103,Spese!$L$103-Spese!$M$103*(Spese!$G$103-1),Spese!$M$103),""))</f>
        <v/>
      </c>
      <c r="G2376" s="9">
        <f>IF(A2376="","",IFERROR(IF(Spese!$K$103="Annullato","Annullata",IF(Spese!$K$103="Sospeso","Sospesa",IF(Spese!$K$103="Da valutare","Da valutare",IF(E2376="","Da completare",IF(D2376&lt;=Spese!$J$103,"Saldata",IF(E2376&lt;Parametri!$B$3,"Scaduta",IF(E2376&lt;=Parametri!$B$3+Parametri!$B$4,"In scadenza","Programmata"))))))),"Da completare"))</f>
        <v/>
      </c>
      <c r="H2376" s="27">
        <f>IF(A2376="","",Spese!$D$103)</f>
        <v/>
      </c>
    </row>
    <row r="2377">
      <c r="A2377" s="5">
        <f>IFERROR(IF(OR(Spese!$A$103="",21&gt;Spese!$G$103),"",Spese!$A$103),"")</f>
        <v/>
      </c>
      <c r="B2377" s="23">
        <f>IF(A2377="","",Spese!$B$103)</f>
        <v/>
      </c>
      <c r="C2377" s="23">
        <f>IF(A2377="","",Spese!$C$103)</f>
        <v/>
      </c>
      <c r="D2377" s="6">
        <f>IF(A2377="","",21)</f>
        <v/>
      </c>
      <c r="E2377" s="21">
        <f>IF(A2377="","",IFERROR(EDATE(Spese!$I$103,(D2377-1)*Spese!$H$103),""))</f>
        <v/>
      </c>
      <c r="F2377" s="38">
        <f>IF(A2377="","",IFERROR(IF(D2377=Spese!$G$103,Spese!$L$103-Spese!$M$103*(Spese!$G$103-1),Spese!$M$103),""))</f>
        <v/>
      </c>
      <c r="G2377" s="5">
        <f>IF(A2377="","",IFERROR(IF(Spese!$K$103="Annullato","Annullata",IF(Spese!$K$103="Sospeso","Sospesa",IF(Spese!$K$103="Da valutare","Da valutare",IF(E2377="","Da completare",IF(D2377&lt;=Spese!$J$103,"Saldata",IF(E2377&lt;Parametri!$B$3,"Scaduta",IF(E2377&lt;=Parametri!$B$3+Parametri!$B$4,"In scadenza","Programmata"))))))),"Da completare"))</f>
        <v/>
      </c>
      <c r="H2377" s="23">
        <f>IF(A2377="","",Spese!$D$103)</f>
        <v/>
      </c>
    </row>
    <row r="2378">
      <c r="A2378" s="9">
        <f>IFERROR(IF(OR(Spese!$A$103="",22&gt;Spese!$G$103),"",Spese!$A$103),"")</f>
        <v/>
      </c>
      <c r="B2378" s="27">
        <f>IF(A2378="","",Spese!$B$103)</f>
        <v/>
      </c>
      <c r="C2378" s="27">
        <f>IF(A2378="","",Spese!$C$103)</f>
        <v/>
      </c>
      <c r="D2378" s="10">
        <f>IF(A2378="","",22)</f>
        <v/>
      </c>
      <c r="E2378" s="25">
        <f>IF(A2378="","",IFERROR(EDATE(Spese!$I$103,(D2378-1)*Spese!$H$103),""))</f>
        <v/>
      </c>
      <c r="F2378" s="40">
        <f>IF(A2378="","",IFERROR(IF(D2378=Spese!$G$103,Spese!$L$103-Spese!$M$103*(Spese!$G$103-1),Spese!$M$103),""))</f>
        <v/>
      </c>
      <c r="G2378" s="9">
        <f>IF(A2378="","",IFERROR(IF(Spese!$K$103="Annullato","Annullata",IF(Spese!$K$103="Sospeso","Sospesa",IF(Spese!$K$103="Da valutare","Da valutare",IF(E2378="","Da completare",IF(D2378&lt;=Spese!$J$103,"Saldata",IF(E2378&lt;Parametri!$B$3,"Scaduta",IF(E2378&lt;=Parametri!$B$3+Parametri!$B$4,"In scadenza","Programmata"))))))),"Da completare"))</f>
        <v/>
      </c>
      <c r="H2378" s="27">
        <f>IF(A2378="","",Spese!$D$103)</f>
        <v/>
      </c>
    </row>
    <row r="2379">
      <c r="A2379" s="5">
        <f>IFERROR(IF(OR(Spese!$A$103="",23&gt;Spese!$G$103),"",Spese!$A$103),"")</f>
        <v/>
      </c>
      <c r="B2379" s="23">
        <f>IF(A2379="","",Spese!$B$103)</f>
        <v/>
      </c>
      <c r="C2379" s="23">
        <f>IF(A2379="","",Spese!$C$103)</f>
        <v/>
      </c>
      <c r="D2379" s="6">
        <f>IF(A2379="","",23)</f>
        <v/>
      </c>
      <c r="E2379" s="21">
        <f>IF(A2379="","",IFERROR(EDATE(Spese!$I$103,(D2379-1)*Spese!$H$103),""))</f>
        <v/>
      </c>
      <c r="F2379" s="38">
        <f>IF(A2379="","",IFERROR(IF(D2379=Spese!$G$103,Spese!$L$103-Spese!$M$103*(Spese!$G$103-1),Spese!$M$103),""))</f>
        <v/>
      </c>
      <c r="G2379" s="5">
        <f>IF(A2379="","",IFERROR(IF(Spese!$K$103="Annullato","Annullata",IF(Spese!$K$103="Sospeso","Sospesa",IF(Spese!$K$103="Da valutare","Da valutare",IF(E2379="","Da completare",IF(D2379&lt;=Spese!$J$103,"Saldata",IF(E2379&lt;Parametri!$B$3,"Scaduta",IF(E2379&lt;=Parametri!$B$3+Parametri!$B$4,"In scadenza","Programmata"))))))),"Da completare"))</f>
        <v/>
      </c>
      <c r="H2379" s="23">
        <f>IF(A2379="","",Spese!$D$103)</f>
        <v/>
      </c>
    </row>
    <row r="2380">
      <c r="A2380" s="9">
        <f>IFERROR(IF(OR(Spese!$A$103="",24&gt;Spese!$G$103),"",Spese!$A$103),"")</f>
        <v/>
      </c>
      <c r="B2380" s="27">
        <f>IF(A2380="","",Spese!$B$103)</f>
        <v/>
      </c>
      <c r="C2380" s="27">
        <f>IF(A2380="","",Spese!$C$103)</f>
        <v/>
      </c>
      <c r="D2380" s="10">
        <f>IF(A2380="","",24)</f>
        <v/>
      </c>
      <c r="E2380" s="25">
        <f>IF(A2380="","",IFERROR(EDATE(Spese!$I$103,(D2380-1)*Spese!$H$103),""))</f>
        <v/>
      </c>
      <c r="F2380" s="40">
        <f>IF(A2380="","",IFERROR(IF(D2380=Spese!$G$103,Spese!$L$103-Spese!$M$103*(Spese!$G$103-1),Spese!$M$103),""))</f>
        <v/>
      </c>
      <c r="G2380" s="9">
        <f>IF(A2380="","",IFERROR(IF(Spese!$K$103="Annullato","Annullata",IF(Spese!$K$103="Sospeso","Sospesa",IF(Spese!$K$103="Da valutare","Da valutare",IF(E2380="","Da completare",IF(D2380&lt;=Spese!$J$103,"Saldata",IF(E2380&lt;Parametri!$B$3,"Scaduta",IF(E2380&lt;=Parametri!$B$3+Parametri!$B$4,"In scadenza","Programmata"))))))),"Da completare"))</f>
        <v/>
      </c>
      <c r="H2380" s="27">
        <f>IF(A2380="","",Spese!$D$103)</f>
        <v/>
      </c>
    </row>
    <row r="2381">
      <c r="A2381" s="5">
        <f>IFERROR(IF(OR(Spese!$A$104="",1&gt;Spese!$G$104),"",Spese!$A$104),"")</f>
        <v/>
      </c>
      <c r="B2381" s="23">
        <f>IF(A2381="","",Spese!$B$104)</f>
        <v/>
      </c>
      <c r="C2381" s="23">
        <f>IF(A2381="","",Spese!$C$104)</f>
        <v/>
      </c>
      <c r="D2381" s="6">
        <f>IF(A2381="","",1)</f>
        <v/>
      </c>
      <c r="E2381" s="21">
        <f>IF(A2381="","",IFERROR(EDATE(Spese!$I$104,(D2381-1)*Spese!$H$104),""))</f>
        <v/>
      </c>
      <c r="F2381" s="38">
        <f>IF(A2381="","",IFERROR(IF(D2381=Spese!$G$104,Spese!$L$104-Spese!$M$104*(Spese!$G$104-1),Spese!$M$104),""))</f>
        <v/>
      </c>
      <c r="G2381" s="5">
        <f>IF(A2381="","",IFERROR(IF(Spese!$K$104="Annullato","Annullata",IF(Spese!$K$104="Sospeso","Sospesa",IF(Spese!$K$104="Da valutare","Da valutare",IF(E2381="","Da completare",IF(D2381&lt;=Spese!$J$104,"Saldata",IF(E2381&lt;Parametri!$B$3,"Scaduta",IF(E2381&lt;=Parametri!$B$3+Parametri!$B$4,"In scadenza","Programmata"))))))),"Da completare"))</f>
        <v/>
      </c>
      <c r="H2381" s="23">
        <f>IF(A2381="","",Spese!$D$104)</f>
        <v/>
      </c>
    </row>
    <row r="2382">
      <c r="A2382" s="9">
        <f>IFERROR(IF(OR(Spese!$A$104="",2&gt;Spese!$G$104),"",Spese!$A$104),"")</f>
        <v/>
      </c>
      <c r="B2382" s="27">
        <f>IF(A2382="","",Spese!$B$104)</f>
        <v/>
      </c>
      <c r="C2382" s="27">
        <f>IF(A2382="","",Spese!$C$104)</f>
        <v/>
      </c>
      <c r="D2382" s="10">
        <f>IF(A2382="","",2)</f>
        <v/>
      </c>
      <c r="E2382" s="25">
        <f>IF(A2382="","",IFERROR(EDATE(Spese!$I$104,(D2382-1)*Spese!$H$104),""))</f>
        <v/>
      </c>
      <c r="F2382" s="40">
        <f>IF(A2382="","",IFERROR(IF(D2382=Spese!$G$104,Spese!$L$104-Spese!$M$104*(Spese!$G$104-1),Spese!$M$104),""))</f>
        <v/>
      </c>
      <c r="G2382" s="9">
        <f>IF(A2382="","",IFERROR(IF(Spese!$K$104="Annullato","Annullata",IF(Spese!$K$104="Sospeso","Sospesa",IF(Spese!$K$104="Da valutare","Da valutare",IF(E2382="","Da completare",IF(D2382&lt;=Spese!$J$104,"Saldata",IF(E2382&lt;Parametri!$B$3,"Scaduta",IF(E2382&lt;=Parametri!$B$3+Parametri!$B$4,"In scadenza","Programmata"))))))),"Da completare"))</f>
        <v/>
      </c>
      <c r="H2382" s="27">
        <f>IF(A2382="","",Spese!$D$104)</f>
        <v/>
      </c>
    </row>
    <row r="2383">
      <c r="A2383" s="5">
        <f>IFERROR(IF(OR(Spese!$A$104="",3&gt;Spese!$G$104),"",Spese!$A$104),"")</f>
        <v/>
      </c>
      <c r="B2383" s="23">
        <f>IF(A2383="","",Spese!$B$104)</f>
        <v/>
      </c>
      <c r="C2383" s="23">
        <f>IF(A2383="","",Spese!$C$104)</f>
        <v/>
      </c>
      <c r="D2383" s="6">
        <f>IF(A2383="","",3)</f>
        <v/>
      </c>
      <c r="E2383" s="21">
        <f>IF(A2383="","",IFERROR(EDATE(Spese!$I$104,(D2383-1)*Spese!$H$104),""))</f>
        <v/>
      </c>
      <c r="F2383" s="38">
        <f>IF(A2383="","",IFERROR(IF(D2383=Spese!$G$104,Spese!$L$104-Spese!$M$104*(Spese!$G$104-1),Spese!$M$104),""))</f>
        <v/>
      </c>
      <c r="G2383" s="5">
        <f>IF(A2383="","",IFERROR(IF(Spese!$K$104="Annullato","Annullata",IF(Spese!$K$104="Sospeso","Sospesa",IF(Spese!$K$104="Da valutare","Da valutare",IF(E2383="","Da completare",IF(D2383&lt;=Spese!$J$104,"Saldata",IF(E2383&lt;Parametri!$B$3,"Scaduta",IF(E2383&lt;=Parametri!$B$3+Parametri!$B$4,"In scadenza","Programmata"))))))),"Da completare"))</f>
        <v/>
      </c>
      <c r="H2383" s="23">
        <f>IF(A2383="","",Spese!$D$104)</f>
        <v/>
      </c>
    </row>
    <row r="2384">
      <c r="A2384" s="9">
        <f>IFERROR(IF(OR(Spese!$A$104="",4&gt;Spese!$G$104),"",Spese!$A$104),"")</f>
        <v/>
      </c>
      <c r="B2384" s="27">
        <f>IF(A2384="","",Spese!$B$104)</f>
        <v/>
      </c>
      <c r="C2384" s="27">
        <f>IF(A2384="","",Spese!$C$104)</f>
        <v/>
      </c>
      <c r="D2384" s="10">
        <f>IF(A2384="","",4)</f>
        <v/>
      </c>
      <c r="E2384" s="25">
        <f>IF(A2384="","",IFERROR(EDATE(Spese!$I$104,(D2384-1)*Spese!$H$104),""))</f>
        <v/>
      </c>
      <c r="F2384" s="40">
        <f>IF(A2384="","",IFERROR(IF(D2384=Spese!$G$104,Spese!$L$104-Spese!$M$104*(Spese!$G$104-1),Spese!$M$104),""))</f>
        <v/>
      </c>
      <c r="G2384" s="9">
        <f>IF(A2384="","",IFERROR(IF(Spese!$K$104="Annullato","Annullata",IF(Spese!$K$104="Sospeso","Sospesa",IF(Spese!$K$104="Da valutare","Da valutare",IF(E2384="","Da completare",IF(D2384&lt;=Spese!$J$104,"Saldata",IF(E2384&lt;Parametri!$B$3,"Scaduta",IF(E2384&lt;=Parametri!$B$3+Parametri!$B$4,"In scadenza","Programmata"))))))),"Da completare"))</f>
        <v/>
      </c>
      <c r="H2384" s="27">
        <f>IF(A2384="","",Spese!$D$104)</f>
        <v/>
      </c>
    </row>
    <row r="2385">
      <c r="A2385" s="5">
        <f>IFERROR(IF(OR(Spese!$A$104="",5&gt;Spese!$G$104),"",Spese!$A$104),"")</f>
        <v/>
      </c>
      <c r="B2385" s="23">
        <f>IF(A2385="","",Spese!$B$104)</f>
        <v/>
      </c>
      <c r="C2385" s="23">
        <f>IF(A2385="","",Spese!$C$104)</f>
        <v/>
      </c>
      <c r="D2385" s="6">
        <f>IF(A2385="","",5)</f>
        <v/>
      </c>
      <c r="E2385" s="21">
        <f>IF(A2385="","",IFERROR(EDATE(Spese!$I$104,(D2385-1)*Spese!$H$104),""))</f>
        <v/>
      </c>
      <c r="F2385" s="38">
        <f>IF(A2385="","",IFERROR(IF(D2385=Spese!$G$104,Spese!$L$104-Spese!$M$104*(Spese!$G$104-1),Spese!$M$104),""))</f>
        <v/>
      </c>
      <c r="G2385" s="5">
        <f>IF(A2385="","",IFERROR(IF(Spese!$K$104="Annullato","Annullata",IF(Spese!$K$104="Sospeso","Sospesa",IF(Spese!$K$104="Da valutare","Da valutare",IF(E2385="","Da completare",IF(D2385&lt;=Spese!$J$104,"Saldata",IF(E2385&lt;Parametri!$B$3,"Scaduta",IF(E2385&lt;=Parametri!$B$3+Parametri!$B$4,"In scadenza","Programmata"))))))),"Da completare"))</f>
        <v/>
      </c>
      <c r="H2385" s="23">
        <f>IF(A2385="","",Spese!$D$104)</f>
        <v/>
      </c>
    </row>
    <row r="2386">
      <c r="A2386" s="9">
        <f>IFERROR(IF(OR(Spese!$A$104="",6&gt;Spese!$G$104),"",Spese!$A$104),"")</f>
        <v/>
      </c>
      <c r="B2386" s="27">
        <f>IF(A2386="","",Spese!$B$104)</f>
        <v/>
      </c>
      <c r="C2386" s="27">
        <f>IF(A2386="","",Spese!$C$104)</f>
        <v/>
      </c>
      <c r="D2386" s="10">
        <f>IF(A2386="","",6)</f>
        <v/>
      </c>
      <c r="E2386" s="25">
        <f>IF(A2386="","",IFERROR(EDATE(Spese!$I$104,(D2386-1)*Spese!$H$104),""))</f>
        <v/>
      </c>
      <c r="F2386" s="40">
        <f>IF(A2386="","",IFERROR(IF(D2386=Spese!$G$104,Spese!$L$104-Spese!$M$104*(Spese!$G$104-1),Spese!$M$104),""))</f>
        <v/>
      </c>
      <c r="G2386" s="9">
        <f>IF(A2386="","",IFERROR(IF(Spese!$K$104="Annullato","Annullata",IF(Spese!$K$104="Sospeso","Sospesa",IF(Spese!$K$104="Da valutare","Da valutare",IF(E2386="","Da completare",IF(D2386&lt;=Spese!$J$104,"Saldata",IF(E2386&lt;Parametri!$B$3,"Scaduta",IF(E2386&lt;=Parametri!$B$3+Parametri!$B$4,"In scadenza","Programmata"))))))),"Da completare"))</f>
        <v/>
      </c>
      <c r="H2386" s="27">
        <f>IF(A2386="","",Spese!$D$104)</f>
        <v/>
      </c>
    </row>
    <row r="2387">
      <c r="A2387" s="5">
        <f>IFERROR(IF(OR(Spese!$A$104="",7&gt;Spese!$G$104),"",Spese!$A$104),"")</f>
        <v/>
      </c>
      <c r="B2387" s="23">
        <f>IF(A2387="","",Spese!$B$104)</f>
        <v/>
      </c>
      <c r="C2387" s="23">
        <f>IF(A2387="","",Spese!$C$104)</f>
        <v/>
      </c>
      <c r="D2387" s="6">
        <f>IF(A2387="","",7)</f>
        <v/>
      </c>
      <c r="E2387" s="21">
        <f>IF(A2387="","",IFERROR(EDATE(Spese!$I$104,(D2387-1)*Spese!$H$104),""))</f>
        <v/>
      </c>
      <c r="F2387" s="38">
        <f>IF(A2387="","",IFERROR(IF(D2387=Spese!$G$104,Spese!$L$104-Spese!$M$104*(Spese!$G$104-1),Spese!$M$104),""))</f>
        <v/>
      </c>
      <c r="G2387" s="5">
        <f>IF(A2387="","",IFERROR(IF(Spese!$K$104="Annullato","Annullata",IF(Spese!$K$104="Sospeso","Sospesa",IF(Spese!$K$104="Da valutare","Da valutare",IF(E2387="","Da completare",IF(D2387&lt;=Spese!$J$104,"Saldata",IF(E2387&lt;Parametri!$B$3,"Scaduta",IF(E2387&lt;=Parametri!$B$3+Parametri!$B$4,"In scadenza","Programmata"))))))),"Da completare"))</f>
        <v/>
      </c>
      <c r="H2387" s="23">
        <f>IF(A2387="","",Spese!$D$104)</f>
        <v/>
      </c>
    </row>
    <row r="2388">
      <c r="A2388" s="9">
        <f>IFERROR(IF(OR(Spese!$A$104="",8&gt;Spese!$G$104),"",Spese!$A$104),"")</f>
        <v/>
      </c>
      <c r="B2388" s="27">
        <f>IF(A2388="","",Spese!$B$104)</f>
        <v/>
      </c>
      <c r="C2388" s="27">
        <f>IF(A2388="","",Spese!$C$104)</f>
        <v/>
      </c>
      <c r="D2388" s="10">
        <f>IF(A2388="","",8)</f>
        <v/>
      </c>
      <c r="E2388" s="25">
        <f>IF(A2388="","",IFERROR(EDATE(Spese!$I$104,(D2388-1)*Spese!$H$104),""))</f>
        <v/>
      </c>
      <c r="F2388" s="40">
        <f>IF(A2388="","",IFERROR(IF(D2388=Spese!$G$104,Spese!$L$104-Spese!$M$104*(Spese!$G$104-1),Spese!$M$104),""))</f>
        <v/>
      </c>
      <c r="G2388" s="9">
        <f>IF(A2388="","",IFERROR(IF(Spese!$K$104="Annullato","Annullata",IF(Spese!$K$104="Sospeso","Sospesa",IF(Spese!$K$104="Da valutare","Da valutare",IF(E2388="","Da completare",IF(D2388&lt;=Spese!$J$104,"Saldata",IF(E2388&lt;Parametri!$B$3,"Scaduta",IF(E2388&lt;=Parametri!$B$3+Parametri!$B$4,"In scadenza","Programmata"))))))),"Da completare"))</f>
        <v/>
      </c>
      <c r="H2388" s="27">
        <f>IF(A2388="","",Spese!$D$104)</f>
        <v/>
      </c>
    </row>
    <row r="2389">
      <c r="A2389" s="5">
        <f>IFERROR(IF(OR(Spese!$A$104="",9&gt;Spese!$G$104),"",Spese!$A$104),"")</f>
        <v/>
      </c>
      <c r="B2389" s="23">
        <f>IF(A2389="","",Spese!$B$104)</f>
        <v/>
      </c>
      <c r="C2389" s="23">
        <f>IF(A2389="","",Spese!$C$104)</f>
        <v/>
      </c>
      <c r="D2389" s="6">
        <f>IF(A2389="","",9)</f>
        <v/>
      </c>
      <c r="E2389" s="21">
        <f>IF(A2389="","",IFERROR(EDATE(Spese!$I$104,(D2389-1)*Spese!$H$104),""))</f>
        <v/>
      </c>
      <c r="F2389" s="38">
        <f>IF(A2389="","",IFERROR(IF(D2389=Spese!$G$104,Spese!$L$104-Spese!$M$104*(Spese!$G$104-1),Spese!$M$104),""))</f>
        <v/>
      </c>
      <c r="G2389" s="5">
        <f>IF(A2389="","",IFERROR(IF(Spese!$K$104="Annullato","Annullata",IF(Spese!$K$104="Sospeso","Sospesa",IF(Spese!$K$104="Da valutare","Da valutare",IF(E2389="","Da completare",IF(D2389&lt;=Spese!$J$104,"Saldata",IF(E2389&lt;Parametri!$B$3,"Scaduta",IF(E2389&lt;=Parametri!$B$3+Parametri!$B$4,"In scadenza","Programmata"))))))),"Da completare"))</f>
        <v/>
      </c>
      <c r="H2389" s="23">
        <f>IF(A2389="","",Spese!$D$104)</f>
        <v/>
      </c>
    </row>
    <row r="2390">
      <c r="A2390" s="9">
        <f>IFERROR(IF(OR(Spese!$A$104="",10&gt;Spese!$G$104),"",Spese!$A$104),"")</f>
        <v/>
      </c>
      <c r="B2390" s="27">
        <f>IF(A2390="","",Spese!$B$104)</f>
        <v/>
      </c>
      <c r="C2390" s="27">
        <f>IF(A2390="","",Spese!$C$104)</f>
        <v/>
      </c>
      <c r="D2390" s="10">
        <f>IF(A2390="","",10)</f>
        <v/>
      </c>
      <c r="E2390" s="25">
        <f>IF(A2390="","",IFERROR(EDATE(Spese!$I$104,(D2390-1)*Spese!$H$104),""))</f>
        <v/>
      </c>
      <c r="F2390" s="40">
        <f>IF(A2390="","",IFERROR(IF(D2390=Spese!$G$104,Spese!$L$104-Spese!$M$104*(Spese!$G$104-1),Spese!$M$104),""))</f>
        <v/>
      </c>
      <c r="G2390" s="9">
        <f>IF(A2390="","",IFERROR(IF(Spese!$K$104="Annullato","Annullata",IF(Spese!$K$104="Sospeso","Sospesa",IF(Spese!$K$104="Da valutare","Da valutare",IF(E2390="","Da completare",IF(D2390&lt;=Spese!$J$104,"Saldata",IF(E2390&lt;Parametri!$B$3,"Scaduta",IF(E2390&lt;=Parametri!$B$3+Parametri!$B$4,"In scadenza","Programmata"))))))),"Da completare"))</f>
        <v/>
      </c>
      <c r="H2390" s="27">
        <f>IF(A2390="","",Spese!$D$104)</f>
        <v/>
      </c>
    </row>
    <row r="2391">
      <c r="A2391" s="5">
        <f>IFERROR(IF(OR(Spese!$A$104="",11&gt;Spese!$G$104),"",Spese!$A$104),"")</f>
        <v/>
      </c>
      <c r="B2391" s="23">
        <f>IF(A2391="","",Spese!$B$104)</f>
        <v/>
      </c>
      <c r="C2391" s="23">
        <f>IF(A2391="","",Spese!$C$104)</f>
        <v/>
      </c>
      <c r="D2391" s="6">
        <f>IF(A2391="","",11)</f>
        <v/>
      </c>
      <c r="E2391" s="21">
        <f>IF(A2391="","",IFERROR(EDATE(Spese!$I$104,(D2391-1)*Spese!$H$104),""))</f>
        <v/>
      </c>
      <c r="F2391" s="38">
        <f>IF(A2391="","",IFERROR(IF(D2391=Spese!$G$104,Spese!$L$104-Spese!$M$104*(Spese!$G$104-1),Spese!$M$104),""))</f>
        <v/>
      </c>
      <c r="G2391" s="5">
        <f>IF(A2391="","",IFERROR(IF(Spese!$K$104="Annullato","Annullata",IF(Spese!$K$104="Sospeso","Sospesa",IF(Spese!$K$104="Da valutare","Da valutare",IF(E2391="","Da completare",IF(D2391&lt;=Spese!$J$104,"Saldata",IF(E2391&lt;Parametri!$B$3,"Scaduta",IF(E2391&lt;=Parametri!$B$3+Parametri!$B$4,"In scadenza","Programmata"))))))),"Da completare"))</f>
        <v/>
      </c>
      <c r="H2391" s="23">
        <f>IF(A2391="","",Spese!$D$104)</f>
        <v/>
      </c>
    </row>
    <row r="2392">
      <c r="A2392" s="9">
        <f>IFERROR(IF(OR(Spese!$A$104="",12&gt;Spese!$G$104),"",Spese!$A$104),"")</f>
        <v/>
      </c>
      <c r="B2392" s="27">
        <f>IF(A2392="","",Spese!$B$104)</f>
        <v/>
      </c>
      <c r="C2392" s="27">
        <f>IF(A2392="","",Spese!$C$104)</f>
        <v/>
      </c>
      <c r="D2392" s="10">
        <f>IF(A2392="","",12)</f>
        <v/>
      </c>
      <c r="E2392" s="25">
        <f>IF(A2392="","",IFERROR(EDATE(Spese!$I$104,(D2392-1)*Spese!$H$104),""))</f>
        <v/>
      </c>
      <c r="F2392" s="40">
        <f>IF(A2392="","",IFERROR(IF(D2392=Spese!$G$104,Spese!$L$104-Spese!$M$104*(Spese!$G$104-1),Spese!$M$104),""))</f>
        <v/>
      </c>
      <c r="G2392" s="9">
        <f>IF(A2392="","",IFERROR(IF(Spese!$K$104="Annullato","Annullata",IF(Spese!$K$104="Sospeso","Sospesa",IF(Spese!$K$104="Da valutare","Da valutare",IF(E2392="","Da completare",IF(D2392&lt;=Spese!$J$104,"Saldata",IF(E2392&lt;Parametri!$B$3,"Scaduta",IF(E2392&lt;=Parametri!$B$3+Parametri!$B$4,"In scadenza","Programmata"))))))),"Da completare"))</f>
        <v/>
      </c>
      <c r="H2392" s="27">
        <f>IF(A2392="","",Spese!$D$104)</f>
        <v/>
      </c>
    </row>
    <row r="2393">
      <c r="A2393" s="5">
        <f>IFERROR(IF(OR(Spese!$A$104="",13&gt;Spese!$G$104),"",Spese!$A$104),"")</f>
        <v/>
      </c>
      <c r="B2393" s="23">
        <f>IF(A2393="","",Spese!$B$104)</f>
        <v/>
      </c>
      <c r="C2393" s="23">
        <f>IF(A2393="","",Spese!$C$104)</f>
        <v/>
      </c>
      <c r="D2393" s="6">
        <f>IF(A2393="","",13)</f>
        <v/>
      </c>
      <c r="E2393" s="21">
        <f>IF(A2393="","",IFERROR(EDATE(Spese!$I$104,(D2393-1)*Spese!$H$104),""))</f>
        <v/>
      </c>
      <c r="F2393" s="38">
        <f>IF(A2393="","",IFERROR(IF(D2393=Spese!$G$104,Spese!$L$104-Spese!$M$104*(Spese!$G$104-1),Spese!$M$104),""))</f>
        <v/>
      </c>
      <c r="G2393" s="5">
        <f>IF(A2393="","",IFERROR(IF(Spese!$K$104="Annullato","Annullata",IF(Spese!$K$104="Sospeso","Sospesa",IF(Spese!$K$104="Da valutare","Da valutare",IF(E2393="","Da completare",IF(D2393&lt;=Spese!$J$104,"Saldata",IF(E2393&lt;Parametri!$B$3,"Scaduta",IF(E2393&lt;=Parametri!$B$3+Parametri!$B$4,"In scadenza","Programmata"))))))),"Da completare"))</f>
        <v/>
      </c>
      <c r="H2393" s="23">
        <f>IF(A2393="","",Spese!$D$104)</f>
        <v/>
      </c>
    </row>
    <row r="2394">
      <c r="A2394" s="9">
        <f>IFERROR(IF(OR(Spese!$A$104="",14&gt;Spese!$G$104),"",Spese!$A$104),"")</f>
        <v/>
      </c>
      <c r="B2394" s="27">
        <f>IF(A2394="","",Spese!$B$104)</f>
        <v/>
      </c>
      <c r="C2394" s="27">
        <f>IF(A2394="","",Spese!$C$104)</f>
        <v/>
      </c>
      <c r="D2394" s="10">
        <f>IF(A2394="","",14)</f>
        <v/>
      </c>
      <c r="E2394" s="25">
        <f>IF(A2394="","",IFERROR(EDATE(Spese!$I$104,(D2394-1)*Spese!$H$104),""))</f>
        <v/>
      </c>
      <c r="F2394" s="40">
        <f>IF(A2394="","",IFERROR(IF(D2394=Spese!$G$104,Spese!$L$104-Spese!$M$104*(Spese!$G$104-1),Spese!$M$104),""))</f>
        <v/>
      </c>
      <c r="G2394" s="9">
        <f>IF(A2394="","",IFERROR(IF(Spese!$K$104="Annullato","Annullata",IF(Spese!$K$104="Sospeso","Sospesa",IF(Spese!$K$104="Da valutare","Da valutare",IF(E2394="","Da completare",IF(D2394&lt;=Spese!$J$104,"Saldata",IF(E2394&lt;Parametri!$B$3,"Scaduta",IF(E2394&lt;=Parametri!$B$3+Parametri!$B$4,"In scadenza","Programmata"))))))),"Da completare"))</f>
        <v/>
      </c>
      <c r="H2394" s="27">
        <f>IF(A2394="","",Spese!$D$104)</f>
        <v/>
      </c>
    </row>
    <row r="2395">
      <c r="A2395" s="5">
        <f>IFERROR(IF(OR(Spese!$A$104="",15&gt;Spese!$G$104),"",Spese!$A$104),"")</f>
        <v/>
      </c>
      <c r="B2395" s="23">
        <f>IF(A2395="","",Spese!$B$104)</f>
        <v/>
      </c>
      <c r="C2395" s="23">
        <f>IF(A2395="","",Spese!$C$104)</f>
        <v/>
      </c>
      <c r="D2395" s="6">
        <f>IF(A2395="","",15)</f>
        <v/>
      </c>
      <c r="E2395" s="21">
        <f>IF(A2395="","",IFERROR(EDATE(Spese!$I$104,(D2395-1)*Spese!$H$104),""))</f>
        <v/>
      </c>
      <c r="F2395" s="38">
        <f>IF(A2395="","",IFERROR(IF(D2395=Spese!$G$104,Spese!$L$104-Spese!$M$104*(Spese!$G$104-1),Spese!$M$104),""))</f>
        <v/>
      </c>
      <c r="G2395" s="5">
        <f>IF(A2395="","",IFERROR(IF(Spese!$K$104="Annullato","Annullata",IF(Spese!$K$104="Sospeso","Sospesa",IF(Spese!$K$104="Da valutare","Da valutare",IF(E2395="","Da completare",IF(D2395&lt;=Spese!$J$104,"Saldata",IF(E2395&lt;Parametri!$B$3,"Scaduta",IF(E2395&lt;=Parametri!$B$3+Parametri!$B$4,"In scadenza","Programmata"))))))),"Da completare"))</f>
        <v/>
      </c>
      <c r="H2395" s="23">
        <f>IF(A2395="","",Spese!$D$104)</f>
        <v/>
      </c>
    </row>
    <row r="2396">
      <c r="A2396" s="9">
        <f>IFERROR(IF(OR(Spese!$A$104="",16&gt;Spese!$G$104),"",Spese!$A$104),"")</f>
        <v/>
      </c>
      <c r="B2396" s="27">
        <f>IF(A2396="","",Spese!$B$104)</f>
        <v/>
      </c>
      <c r="C2396" s="27">
        <f>IF(A2396="","",Spese!$C$104)</f>
        <v/>
      </c>
      <c r="D2396" s="10">
        <f>IF(A2396="","",16)</f>
        <v/>
      </c>
      <c r="E2396" s="25">
        <f>IF(A2396="","",IFERROR(EDATE(Spese!$I$104,(D2396-1)*Spese!$H$104),""))</f>
        <v/>
      </c>
      <c r="F2396" s="40">
        <f>IF(A2396="","",IFERROR(IF(D2396=Spese!$G$104,Spese!$L$104-Spese!$M$104*(Spese!$G$104-1),Spese!$M$104),""))</f>
        <v/>
      </c>
      <c r="G2396" s="9">
        <f>IF(A2396="","",IFERROR(IF(Spese!$K$104="Annullato","Annullata",IF(Spese!$K$104="Sospeso","Sospesa",IF(Spese!$K$104="Da valutare","Da valutare",IF(E2396="","Da completare",IF(D2396&lt;=Spese!$J$104,"Saldata",IF(E2396&lt;Parametri!$B$3,"Scaduta",IF(E2396&lt;=Parametri!$B$3+Parametri!$B$4,"In scadenza","Programmata"))))))),"Da completare"))</f>
        <v/>
      </c>
      <c r="H2396" s="27">
        <f>IF(A2396="","",Spese!$D$104)</f>
        <v/>
      </c>
    </row>
    <row r="2397">
      <c r="A2397" s="5">
        <f>IFERROR(IF(OR(Spese!$A$104="",17&gt;Spese!$G$104),"",Spese!$A$104),"")</f>
        <v/>
      </c>
      <c r="B2397" s="23">
        <f>IF(A2397="","",Spese!$B$104)</f>
        <v/>
      </c>
      <c r="C2397" s="23">
        <f>IF(A2397="","",Spese!$C$104)</f>
        <v/>
      </c>
      <c r="D2397" s="6">
        <f>IF(A2397="","",17)</f>
        <v/>
      </c>
      <c r="E2397" s="21">
        <f>IF(A2397="","",IFERROR(EDATE(Spese!$I$104,(D2397-1)*Spese!$H$104),""))</f>
        <v/>
      </c>
      <c r="F2397" s="38">
        <f>IF(A2397="","",IFERROR(IF(D2397=Spese!$G$104,Spese!$L$104-Spese!$M$104*(Spese!$G$104-1),Spese!$M$104),""))</f>
        <v/>
      </c>
      <c r="G2397" s="5">
        <f>IF(A2397="","",IFERROR(IF(Spese!$K$104="Annullato","Annullata",IF(Spese!$K$104="Sospeso","Sospesa",IF(Spese!$K$104="Da valutare","Da valutare",IF(E2397="","Da completare",IF(D2397&lt;=Spese!$J$104,"Saldata",IF(E2397&lt;Parametri!$B$3,"Scaduta",IF(E2397&lt;=Parametri!$B$3+Parametri!$B$4,"In scadenza","Programmata"))))))),"Da completare"))</f>
        <v/>
      </c>
      <c r="H2397" s="23">
        <f>IF(A2397="","",Spese!$D$104)</f>
        <v/>
      </c>
    </row>
    <row r="2398">
      <c r="A2398" s="9">
        <f>IFERROR(IF(OR(Spese!$A$104="",18&gt;Spese!$G$104),"",Spese!$A$104),"")</f>
        <v/>
      </c>
      <c r="B2398" s="27">
        <f>IF(A2398="","",Spese!$B$104)</f>
        <v/>
      </c>
      <c r="C2398" s="27">
        <f>IF(A2398="","",Spese!$C$104)</f>
        <v/>
      </c>
      <c r="D2398" s="10">
        <f>IF(A2398="","",18)</f>
        <v/>
      </c>
      <c r="E2398" s="25">
        <f>IF(A2398="","",IFERROR(EDATE(Spese!$I$104,(D2398-1)*Spese!$H$104),""))</f>
        <v/>
      </c>
      <c r="F2398" s="40">
        <f>IF(A2398="","",IFERROR(IF(D2398=Spese!$G$104,Spese!$L$104-Spese!$M$104*(Spese!$G$104-1),Spese!$M$104),""))</f>
        <v/>
      </c>
      <c r="G2398" s="9">
        <f>IF(A2398="","",IFERROR(IF(Spese!$K$104="Annullato","Annullata",IF(Spese!$K$104="Sospeso","Sospesa",IF(Spese!$K$104="Da valutare","Da valutare",IF(E2398="","Da completare",IF(D2398&lt;=Spese!$J$104,"Saldata",IF(E2398&lt;Parametri!$B$3,"Scaduta",IF(E2398&lt;=Parametri!$B$3+Parametri!$B$4,"In scadenza","Programmata"))))))),"Da completare"))</f>
        <v/>
      </c>
      <c r="H2398" s="27">
        <f>IF(A2398="","",Spese!$D$104)</f>
        <v/>
      </c>
    </row>
    <row r="2399">
      <c r="A2399" s="5">
        <f>IFERROR(IF(OR(Spese!$A$104="",19&gt;Spese!$G$104),"",Spese!$A$104),"")</f>
        <v/>
      </c>
      <c r="B2399" s="23">
        <f>IF(A2399="","",Spese!$B$104)</f>
        <v/>
      </c>
      <c r="C2399" s="23">
        <f>IF(A2399="","",Spese!$C$104)</f>
        <v/>
      </c>
      <c r="D2399" s="6">
        <f>IF(A2399="","",19)</f>
        <v/>
      </c>
      <c r="E2399" s="21">
        <f>IF(A2399="","",IFERROR(EDATE(Spese!$I$104,(D2399-1)*Spese!$H$104),""))</f>
        <v/>
      </c>
      <c r="F2399" s="38">
        <f>IF(A2399="","",IFERROR(IF(D2399=Spese!$G$104,Spese!$L$104-Spese!$M$104*(Spese!$G$104-1),Spese!$M$104),""))</f>
        <v/>
      </c>
      <c r="G2399" s="5">
        <f>IF(A2399="","",IFERROR(IF(Spese!$K$104="Annullato","Annullata",IF(Spese!$K$104="Sospeso","Sospesa",IF(Spese!$K$104="Da valutare","Da valutare",IF(E2399="","Da completare",IF(D2399&lt;=Spese!$J$104,"Saldata",IF(E2399&lt;Parametri!$B$3,"Scaduta",IF(E2399&lt;=Parametri!$B$3+Parametri!$B$4,"In scadenza","Programmata"))))))),"Da completare"))</f>
        <v/>
      </c>
      <c r="H2399" s="23">
        <f>IF(A2399="","",Spese!$D$104)</f>
        <v/>
      </c>
    </row>
    <row r="2400">
      <c r="A2400" s="9">
        <f>IFERROR(IF(OR(Spese!$A$104="",20&gt;Spese!$G$104),"",Spese!$A$104),"")</f>
        <v/>
      </c>
      <c r="B2400" s="27">
        <f>IF(A2400="","",Spese!$B$104)</f>
        <v/>
      </c>
      <c r="C2400" s="27">
        <f>IF(A2400="","",Spese!$C$104)</f>
        <v/>
      </c>
      <c r="D2400" s="10">
        <f>IF(A2400="","",20)</f>
        <v/>
      </c>
      <c r="E2400" s="25">
        <f>IF(A2400="","",IFERROR(EDATE(Spese!$I$104,(D2400-1)*Spese!$H$104),""))</f>
        <v/>
      </c>
      <c r="F2400" s="40">
        <f>IF(A2400="","",IFERROR(IF(D2400=Spese!$G$104,Spese!$L$104-Spese!$M$104*(Spese!$G$104-1),Spese!$M$104),""))</f>
        <v/>
      </c>
      <c r="G2400" s="9">
        <f>IF(A2400="","",IFERROR(IF(Spese!$K$104="Annullato","Annullata",IF(Spese!$K$104="Sospeso","Sospesa",IF(Spese!$K$104="Da valutare","Da valutare",IF(E2400="","Da completare",IF(D2400&lt;=Spese!$J$104,"Saldata",IF(E2400&lt;Parametri!$B$3,"Scaduta",IF(E2400&lt;=Parametri!$B$3+Parametri!$B$4,"In scadenza","Programmata"))))))),"Da completare"))</f>
        <v/>
      </c>
      <c r="H2400" s="27">
        <f>IF(A2400="","",Spese!$D$104)</f>
        <v/>
      </c>
    </row>
    <row r="2401">
      <c r="A2401" s="5">
        <f>IFERROR(IF(OR(Spese!$A$104="",21&gt;Spese!$G$104),"",Spese!$A$104),"")</f>
        <v/>
      </c>
      <c r="B2401" s="23">
        <f>IF(A2401="","",Spese!$B$104)</f>
        <v/>
      </c>
      <c r="C2401" s="23">
        <f>IF(A2401="","",Spese!$C$104)</f>
        <v/>
      </c>
      <c r="D2401" s="6">
        <f>IF(A2401="","",21)</f>
        <v/>
      </c>
      <c r="E2401" s="21">
        <f>IF(A2401="","",IFERROR(EDATE(Spese!$I$104,(D2401-1)*Spese!$H$104),""))</f>
        <v/>
      </c>
      <c r="F2401" s="38">
        <f>IF(A2401="","",IFERROR(IF(D2401=Spese!$G$104,Spese!$L$104-Spese!$M$104*(Spese!$G$104-1),Spese!$M$104),""))</f>
        <v/>
      </c>
      <c r="G2401" s="5">
        <f>IF(A2401="","",IFERROR(IF(Spese!$K$104="Annullato","Annullata",IF(Spese!$K$104="Sospeso","Sospesa",IF(Spese!$K$104="Da valutare","Da valutare",IF(E2401="","Da completare",IF(D2401&lt;=Spese!$J$104,"Saldata",IF(E2401&lt;Parametri!$B$3,"Scaduta",IF(E2401&lt;=Parametri!$B$3+Parametri!$B$4,"In scadenza","Programmata"))))))),"Da completare"))</f>
        <v/>
      </c>
      <c r="H2401" s="23">
        <f>IF(A2401="","",Spese!$D$104)</f>
        <v/>
      </c>
    </row>
    <row r="2402">
      <c r="A2402" s="9">
        <f>IFERROR(IF(OR(Spese!$A$104="",22&gt;Spese!$G$104),"",Spese!$A$104),"")</f>
        <v/>
      </c>
      <c r="B2402" s="27">
        <f>IF(A2402="","",Spese!$B$104)</f>
        <v/>
      </c>
      <c r="C2402" s="27">
        <f>IF(A2402="","",Spese!$C$104)</f>
        <v/>
      </c>
      <c r="D2402" s="10">
        <f>IF(A2402="","",22)</f>
        <v/>
      </c>
      <c r="E2402" s="25">
        <f>IF(A2402="","",IFERROR(EDATE(Spese!$I$104,(D2402-1)*Spese!$H$104),""))</f>
        <v/>
      </c>
      <c r="F2402" s="40">
        <f>IF(A2402="","",IFERROR(IF(D2402=Spese!$G$104,Spese!$L$104-Spese!$M$104*(Spese!$G$104-1),Spese!$M$104),""))</f>
        <v/>
      </c>
      <c r="G2402" s="9">
        <f>IF(A2402="","",IFERROR(IF(Spese!$K$104="Annullato","Annullata",IF(Spese!$K$104="Sospeso","Sospesa",IF(Spese!$K$104="Da valutare","Da valutare",IF(E2402="","Da completare",IF(D2402&lt;=Spese!$J$104,"Saldata",IF(E2402&lt;Parametri!$B$3,"Scaduta",IF(E2402&lt;=Parametri!$B$3+Parametri!$B$4,"In scadenza","Programmata"))))))),"Da completare"))</f>
        <v/>
      </c>
      <c r="H2402" s="27">
        <f>IF(A2402="","",Spese!$D$104)</f>
        <v/>
      </c>
    </row>
    <row r="2403">
      <c r="A2403" s="5">
        <f>IFERROR(IF(OR(Spese!$A$104="",23&gt;Spese!$G$104),"",Spese!$A$104),"")</f>
        <v/>
      </c>
      <c r="B2403" s="23">
        <f>IF(A2403="","",Spese!$B$104)</f>
        <v/>
      </c>
      <c r="C2403" s="23">
        <f>IF(A2403="","",Spese!$C$104)</f>
        <v/>
      </c>
      <c r="D2403" s="6">
        <f>IF(A2403="","",23)</f>
        <v/>
      </c>
      <c r="E2403" s="21">
        <f>IF(A2403="","",IFERROR(EDATE(Spese!$I$104,(D2403-1)*Spese!$H$104),""))</f>
        <v/>
      </c>
      <c r="F2403" s="38">
        <f>IF(A2403="","",IFERROR(IF(D2403=Spese!$G$104,Spese!$L$104-Spese!$M$104*(Spese!$G$104-1),Spese!$M$104),""))</f>
        <v/>
      </c>
      <c r="G2403" s="5">
        <f>IF(A2403="","",IFERROR(IF(Spese!$K$104="Annullato","Annullata",IF(Spese!$K$104="Sospeso","Sospesa",IF(Spese!$K$104="Da valutare","Da valutare",IF(E2403="","Da completare",IF(D2403&lt;=Spese!$J$104,"Saldata",IF(E2403&lt;Parametri!$B$3,"Scaduta",IF(E2403&lt;=Parametri!$B$3+Parametri!$B$4,"In scadenza","Programmata"))))))),"Da completare"))</f>
        <v/>
      </c>
      <c r="H2403" s="23">
        <f>IF(A2403="","",Spese!$D$104)</f>
        <v/>
      </c>
    </row>
    <row r="2404">
      <c r="A2404" s="9">
        <f>IFERROR(IF(OR(Spese!$A$104="",24&gt;Spese!$G$104),"",Spese!$A$104),"")</f>
        <v/>
      </c>
      <c r="B2404" s="27">
        <f>IF(A2404="","",Spese!$B$104)</f>
        <v/>
      </c>
      <c r="C2404" s="27">
        <f>IF(A2404="","",Spese!$C$104)</f>
        <v/>
      </c>
      <c r="D2404" s="10">
        <f>IF(A2404="","",24)</f>
        <v/>
      </c>
      <c r="E2404" s="25">
        <f>IF(A2404="","",IFERROR(EDATE(Spese!$I$104,(D2404-1)*Spese!$H$104),""))</f>
        <v/>
      </c>
      <c r="F2404" s="40">
        <f>IF(A2404="","",IFERROR(IF(D2404=Spese!$G$104,Spese!$L$104-Spese!$M$104*(Spese!$G$104-1),Spese!$M$104),""))</f>
        <v/>
      </c>
      <c r="G2404" s="9">
        <f>IF(A2404="","",IFERROR(IF(Spese!$K$104="Annullato","Annullata",IF(Spese!$K$104="Sospeso","Sospesa",IF(Spese!$K$104="Da valutare","Da valutare",IF(E2404="","Da completare",IF(D2404&lt;=Spese!$J$104,"Saldata",IF(E2404&lt;Parametri!$B$3,"Scaduta",IF(E2404&lt;=Parametri!$B$3+Parametri!$B$4,"In scadenza","Programmata"))))))),"Da completare"))</f>
        <v/>
      </c>
      <c r="H2404" s="27">
        <f>IF(A2404="","",Spese!$D$104)</f>
        <v/>
      </c>
    </row>
  </sheetData>
  <autoFilter ref="A4:H2404"/>
  <mergeCells count="1">
    <mergeCell ref="A1:H1"/>
  </mergeCells>
  <conditionalFormatting sqref="G5:G2404">
    <cfRule type="expression" priority="1" dxfId="0">
      <formula>$G5="Scaduta"</formula>
    </cfRule>
    <cfRule type="expression" priority="2" dxfId="1">
      <formula>$G5="In scadenza"</formula>
    </cfRule>
    <cfRule type="expression" priority="3" dxfId="2">
      <formula>$G5="Saldata"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A6B3F"/>
    <outlinePr summaryBelow="1" summaryRight="1"/>
    <pageSetUpPr/>
  </sheetPr>
  <dimension ref="A1:D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40" customWidth="1" min="3" max="3"/>
    <col width="24" customWidth="1" min="4" max="4"/>
  </cols>
  <sheetData>
    <row r="1" ht="26" customHeight="1">
      <c r="A1" s="1" t="inlineStr">
        <is>
          <t>Parametri modificabili della simulazione</t>
        </is>
      </c>
      <c r="B1" s="33" t="n"/>
      <c r="C1" s="33" t="n"/>
      <c r="D1" s="34" t="n"/>
    </row>
    <row r="2">
      <c r="A2" s="2" t="inlineStr">
        <is>
          <t>Parametro</t>
        </is>
      </c>
      <c r="B2" s="2" t="inlineStr">
        <is>
          <t>Valore</t>
        </is>
      </c>
      <c r="C2" s="2" t="inlineStr">
        <is>
          <t>Unità e uso</t>
        </is>
      </c>
      <c r="D2" s="2" t="inlineStr">
        <is>
          <t>Stati accordo stabili</t>
        </is>
      </c>
    </row>
    <row r="3">
      <c r="A3" s="23" t="inlineStr">
        <is>
          <t>Data di riferimento</t>
        </is>
      </c>
      <c r="B3" s="28" t="n">
        <v>46276</v>
      </c>
      <c r="C3" s="23" t="inlineStr">
        <is>
          <t>Data usata per gli avvisi</t>
        </is>
      </c>
      <c r="D3" s="29" t="inlineStr">
        <is>
          <t>Da valutare</t>
        </is>
      </c>
    </row>
    <row r="4">
      <c r="A4" s="27" t="inlineStr">
        <is>
          <t>Preavviso scadenza</t>
        </is>
      </c>
      <c r="B4" s="30" t="n">
        <v>30</v>
      </c>
      <c r="C4" s="27" t="inlineStr">
        <is>
          <t>giorni</t>
        </is>
      </c>
      <c r="D4" s="31" t="inlineStr">
        <is>
          <t>Confermato</t>
        </is>
      </c>
    </row>
    <row r="5">
      <c r="A5" s="23" t="inlineStr">
        <is>
          <t>Numero massimo rate suggerito</t>
        </is>
      </c>
      <c r="B5" s="30" t="n">
        <v>12</v>
      </c>
      <c r="C5" s="23" t="inlineStr">
        <is>
          <t>rate; calendario predisposto fino a 24</t>
        </is>
      </c>
      <c r="D5" s="29" t="inlineStr">
        <is>
          <t>Sospeso</t>
        </is>
      </c>
    </row>
    <row r="6">
      <c r="A6" s="27" t="inlineStr">
        <is>
          <t>Cadenza massima suggerita</t>
        </is>
      </c>
      <c r="B6" s="30" t="n">
        <v>3</v>
      </c>
      <c r="C6" s="27" t="inlineStr">
        <is>
          <t>mesi</t>
        </is>
      </c>
      <c r="D6" s="31" t="inlineStr">
        <is>
          <t>Annullato</t>
        </is>
      </c>
    </row>
    <row r="7">
      <c r="A7" s="23" t="inlineStr">
        <is>
          <t>Soglia importo da verificare</t>
        </is>
      </c>
      <c r="B7" s="42" t="n">
        <v>20000</v>
      </c>
      <c r="C7" s="23" t="inlineStr">
        <is>
          <t>€</t>
        </is>
      </c>
    </row>
    <row r="8">
      <c r="A8" s="27" t="inlineStr">
        <is>
          <t>Orizzonte di pianificazione</t>
        </is>
      </c>
      <c r="B8" s="30" t="n">
        <v>60</v>
      </c>
      <c r="C8" s="27" t="inlineStr">
        <is>
          <t>mesi</t>
        </is>
      </c>
    </row>
    <row r="9"/>
    <row r="10" ht="32" customHeight="1">
      <c r="A10" s="7" t="inlineStr">
        <is>
          <t>Nota operativa</t>
        </is>
      </c>
      <c r="B10" s="27" t="inlineStr">
        <is>
          <t>Gli avvisi richiedono sempre un controllo umano dei dati inseriti.</t>
        </is>
      </c>
      <c r="C10" s="27" t="n"/>
      <c r="D10" s="27" t="n"/>
    </row>
    <row r="11" ht="32" customHeight="1">
      <c r="A11" s="3" t="inlineStr">
        <is>
          <t>Esempi</t>
        </is>
      </c>
      <c r="B11" s="23" t="inlineStr">
        <is>
          <t>Imprese, persone, attività e importi presenti nel file sono interamente fittizi.</t>
        </is>
      </c>
      <c r="C11" s="23" t="n"/>
      <c r="D11" s="23" t="n"/>
    </row>
    <row r="12" ht="32" customHeight="1">
      <c r="A12" s="7" t="inlineStr">
        <is>
          <t>Ambito</t>
        </is>
      </c>
      <c r="B12" s="27" t="inlineStr">
        <is>
          <t>Il file offre una simulazione organizzativa basata su esempi interamente fittizi.</t>
        </is>
      </c>
      <c r="C12" s="27" t="n"/>
      <c r="D12" s="27" t="n"/>
    </row>
  </sheetData>
  <autoFilter ref="A2:C8"/>
  <mergeCells count="1">
    <mergeCell ref="A1:D1"/>
  </mergeCells>
  <dataValidations count="6">
    <dataValidation sqref="B3" showDropDown="0" showInputMessage="0" showErrorMessage="0" allowBlank="0" errorTitle="Data non valida" error="Inserire una data valida nell'intervallo previsto." type="date" operator="between">
      <formula1>DATE(YEAR(TODAY())-1,1,1)</formula1>
      <formula2>DATE(YEAR(TODAY())+10,12,31)</formula2>
    </dataValidation>
    <dataValidation sqref="B4" showDropDown="0" showInputMessage="0" showErrorMessage="0" allowBlank="0" errorTitle="Preavviso non valido" error="Inserire un numero intero da 0 a 365." type="whole" operator="between">
      <formula1>0</formula1>
      <formula2>365</formula2>
    </dataValidation>
    <dataValidation sqref="B5" showDropDown="0" showInputMessage="0" showErrorMessage="0" allowBlank="0" errorTitle="Limite rate non valido" error="Inserire un numero intero da 1 a 24." type="whole" operator="between">
      <formula1>1</formula1>
      <formula2>24</formula2>
    </dataValidation>
    <dataValidation sqref="B6" showDropDown="0" showInputMessage="0" showErrorMessage="0" allowBlank="0" errorTitle="Cadenza non valida" error="Inserire un numero intero da 1 a 12." type="whole" operator="between">
      <formula1>1</formula1>
      <formula2>12</formula2>
    </dataValidation>
    <dataValidation sqref="B7" showDropDown="0" showInputMessage="0" showErrorMessage="0" allowBlank="0" errorTitle="Importo non valido" error="Inserire un importo compreso tra 0 e 1.000.000 €." type="decimal" operator="between">
      <formula1>0</formula1>
      <formula2>1000000</formula2>
    </dataValidation>
    <dataValidation sqref="B8" showDropDown="0" showInputMessage="0" showErrorMessage="0" allowBlank="0" errorTitle="Orizzonte non valido" error="Inserire un numero intero da 1 a 120." type="whole" operator="between">
      <formula1>1</formula1>
      <formula2>120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fittizio</dc:creator>
  <dc:title xmlns:dc="http://purl.org/dc/elements/1.1/">Rateizzazione spese matrimonio - esempi fittizi</dc:title>
  <dc:subject xmlns:dc="http://purl.org/dc/elements/1.1/">Simulazione organizzativa di rate e scadenze</dc:subject>
  <dcterms:created xmlns:dcterms="http://purl.org/dc/terms/" xmlns:xsi="http://www.w3.org/2001/XMLSchema-instance" xsi:type="dcterms:W3CDTF">2026-09-11T16:18:56Z</dcterms:created>
  <dcterms:modified xmlns:dcterms="http://purl.org/dc/terms/" xmlns:xsi="http://www.w3.org/2001/XMLSchema-instance" xsi:type="dcterms:W3CDTF">2026-09-11T16:18:58+00:00Z</dcterms:modified>
</cp:coreProperties>
</file>